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9450" windowHeight="5640" activeTab="0"/>
  </bookViews>
  <sheets>
    <sheet name="微笑曲線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<sst xmlns="http://schemas.openxmlformats.org/spreadsheetml/2006/main" count="11" uniqueCount="11">
  <si>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每月投入</t>
  </si>
  <si>
    <t>日期</t>
  </si>
  <si>
    <t>平均成本</t>
  </si>
  <si>
    <t>累積淨值</t>
  </si>
  <si>
    <t>收盤價</t>
  </si>
  <si>
    <t>投入金額</t>
  </si>
  <si>
    <t>累積成本</t>
  </si>
  <si>
    <t>累積單位數</t>
  </si>
  <si>
    <t>累積
報酬率</t>
  </si>
  <si>
    <t>買入
單位數</t>
  </si>
  <si>
    <t>怪老子理財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</si>
</sst>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&quot;年&quot;m&quot;月&quot;"/>
    <numFmt numFmtId="180" formatCode="#,##0.00_ ;[Red]\-#,##0.00\ 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[$-404]AM/PM\ hh:mm:ss"/>
    <numFmt numFmtId="186" formatCode="0.0%"/>
    <numFmt numFmtId="187" formatCode="[$-409]d\-mmm\-yy;@"/>
    <numFmt numFmtId="188" formatCode="m/d/yy;@"/>
    <numFmt numFmtId="189" formatCode="yyyy/m/d;@"/>
    <numFmt numFmtId="190" formatCode="[$-404]e&quot;年&quot;m&quot;月&quot;"/>
  </numFmts>
  <fonts count="1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.75"/>
      <name val="微軟正黑體"/>
      <family val="2"/>
    </font>
    <font>
      <b/>
      <sz val="12"/>
      <color indexed="9"/>
      <name val="微軟正黑體"/>
      <family val="2"/>
    </font>
    <font>
      <sz val="10.25"/>
      <name val="微軟正黑體"/>
      <family val="2"/>
    </font>
    <font>
      <sz val="10.25"/>
      <color indexed="53"/>
      <name val="微軟正黑體"/>
      <family val="2"/>
    </font>
    <font>
      <sz val="12"/>
      <color indexed="9"/>
      <name val="微軟正黑體"/>
      <family val="2"/>
    </font>
    <font>
      <sz val="12"/>
      <color indexed="62"/>
      <name val="微軟正黑體"/>
      <family val="2"/>
    </font>
    <font>
      <b/>
      <sz val="10"/>
      <name val="微軟正黑體"/>
      <family val="2"/>
    </font>
    <font>
      <b/>
      <sz val="9"/>
      <name val="微軟正黑體"/>
      <family val="2"/>
    </font>
    <font>
      <b/>
      <sz val="9"/>
      <color indexed="62"/>
      <name val="微軟正黑體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82" fontId="0" fillId="3" borderId="0" xfId="15" applyNumberFormat="1" applyFill="1" applyAlignment="1">
      <alignment vertical="center"/>
    </xf>
    <xf numFmtId="182" fontId="8" fillId="4" borderId="1" xfId="0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82" fontId="9" fillId="6" borderId="1" xfId="0" applyNumberFormat="1" applyFont="1" applyFill="1" applyBorder="1" applyAlignment="1">
      <alignment vertical="center"/>
    </xf>
    <xf numFmtId="43" fontId="9" fillId="6" borderId="1" xfId="0" applyNumberFormat="1" applyFont="1" applyFill="1" applyBorder="1" applyAlignment="1">
      <alignment vertical="center"/>
    </xf>
    <xf numFmtId="14" fontId="9" fillId="6" borderId="1" xfId="0" applyNumberFormat="1" applyFont="1" applyFill="1" applyBorder="1" applyAlignment="1">
      <alignment vertical="center"/>
    </xf>
    <xf numFmtId="180" fontId="9" fillId="6" borderId="1" xfId="0" applyNumberFormat="1" applyFont="1" applyFill="1" applyBorder="1" applyAlignment="1">
      <alignment horizontal="right" vertical="center" wrapText="1"/>
    </xf>
    <xf numFmtId="186" fontId="9" fillId="6" borderId="1" xfId="18" applyNumberFormat="1" applyFont="1" applyFill="1" applyBorder="1" applyAlignment="1">
      <alignment vertical="center"/>
    </xf>
    <xf numFmtId="182" fontId="8" fillId="7" borderId="1" xfId="0" applyNumberFormat="1" applyFont="1" applyFill="1" applyBorder="1" applyAlignment="1">
      <alignment vertical="center"/>
    </xf>
    <xf numFmtId="14" fontId="9" fillId="5" borderId="1" xfId="0" applyNumberFormat="1" applyFont="1" applyFill="1" applyBorder="1" applyAlignment="1">
      <alignment vertical="center"/>
    </xf>
    <xf numFmtId="180" fontId="9" fillId="5" borderId="1" xfId="0" applyNumberFormat="1" applyFont="1" applyFill="1" applyBorder="1" applyAlignment="1">
      <alignment horizontal="right" vertical="center" wrapText="1"/>
    </xf>
    <xf numFmtId="182" fontId="9" fillId="5" borderId="1" xfId="0" applyNumberFormat="1" applyFont="1" applyFill="1" applyBorder="1" applyAlignment="1">
      <alignment vertical="center"/>
    </xf>
    <xf numFmtId="43" fontId="9" fillId="5" borderId="1" xfId="0" applyNumberFormat="1" applyFont="1" applyFill="1" applyBorder="1" applyAlignment="1">
      <alignment vertical="center"/>
    </xf>
    <xf numFmtId="186" fontId="9" fillId="5" borderId="1" xfId="18" applyNumberFormat="1" applyFont="1" applyFill="1" applyBorder="1" applyAlignment="1">
      <alignment vertical="center"/>
    </xf>
    <xf numFmtId="0" fontId="2" fillId="0" borderId="0" xfId="2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38065"/>
      <rgbColor rgb="00FFFF00"/>
      <rgbColor rgb="00FF00FF"/>
      <rgbColor rgb="0000FFFF"/>
      <rgbColor rgb="00800000"/>
      <rgbColor rgb="00008000"/>
      <rgbColor rgb="00000080"/>
      <rgbColor rgb="00808000"/>
      <rgbColor rgb="00DCCCE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AC7"/>
      <rgbColor rgb="00CCFFFF"/>
      <rgbColor rgb="00CCFFCC"/>
      <rgbColor rgb="00FFFF99"/>
      <rgbColor rgb="007298AB"/>
      <rgbColor rgb="00FF99CC"/>
      <rgbColor rgb="005B3C69"/>
      <rgbColor rgb="00FFCC99"/>
      <rgbColor rgb="00C4D9D6"/>
      <rgbColor rgb="0033CCCC"/>
      <rgbColor rgb="0099CC00"/>
      <rgbColor rgb="00FFCC00"/>
      <rgbColor rgb="00FF9900"/>
      <rgbColor rgb="00FF6600"/>
      <rgbColor rgb="00716464"/>
      <rgbColor rgb="00969696"/>
      <rgbColor rgb="00003366"/>
      <rgbColor rgb="00339966"/>
      <rgbColor rgb="00003300"/>
      <rgbColor rgb="00333300"/>
      <rgbColor rgb="00993300"/>
      <rgbColor rgb="00576161"/>
      <rgbColor rgb="003F1854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台灣50收盤價與平均成本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0585"/>
          <c:w val="0.90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'微笑曲線'!$B$3</c:f>
              <c:strCache>
                <c:ptCount val="1"/>
                <c:pt idx="0">
                  <c:v>收盤價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3F1854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'微笑曲線'!$A$4:$A$18</c:f>
              <c:strCache/>
            </c:strRef>
          </c:cat>
          <c:val>
            <c:numRef>
              <c:f>'微笑曲線'!$B$4:$B$18</c:f>
              <c:numCache/>
            </c:numRef>
          </c:val>
          <c:smooth val="0"/>
        </c:ser>
        <c:ser>
          <c:idx val="1"/>
          <c:order val="1"/>
          <c:tx>
            <c:strRef>
              <c:f>'微笑曲線'!$G$3</c:f>
              <c:strCache>
                <c:ptCount val="1"/>
                <c:pt idx="0">
                  <c:v>平均成本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'微笑曲線'!$A$4:$A$18</c:f>
              <c:strCache/>
            </c:strRef>
          </c:cat>
          <c:val>
            <c:numRef>
              <c:f>'微笑曲線'!$G$4:$G$18</c:f>
              <c:numCache/>
            </c:numRef>
          </c:val>
          <c:smooth val="0"/>
        </c:ser>
        <c:marker val="1"/>
        <c:axId val="8901437"/>
        <c:axId val="13004070"/>
      </c:lineChart>
      <c:dateAx>
        <c:axId val="8901437"/>
        <c:scaling>
          <c:orientation val="minMax"/>
        </c:scaling>
        <c:axPos val="b"/>
        <c:delete val="0"/>
        <c:numFmt formatCode="m/d/yy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FFFFFF"/>
                </a:solidFill>
              </a:defRPr>
            </a:pPr>
          </a:p>
        </c:txPr>
        <c:crossAx val="13004070"/>
        <c:crosses val="autoZero"/>
        <c:auto val="0"/>
        <c:noMultiLvlLbl val="0"/>
      </c:dateAx>
      <c:valAx>
        <c:axId val="1300407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901437"/>
        <c:crossesAt val="1"/>
        <c:crossBetween val="between"/>
        <c:dispUnits/>
      </c:valAx>
      <c:spPr>
        <a:solidFill>
          <a:srgbClr val="D4EAC7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68875"/>
        </c:manualLayout>
      </c:layout>
      <c:overlay val="0"/>
      <c:txPr>
        <a:bodyPr vert="horz" rot="0"/>
        <a:lstStyle/>
        <a:p>
          <a:pPr>
            <a:defRPr lang="en-US" cap="none" sz="1175" b="0" i="0" u="none" baseline="0">
              <a:solidFill>
                <a:srgbClr val="3F1854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298AB"/>
    </a:solidFill>
  </c:spPr>
  <c:txPr>
    <a:bodyPr vert="horz" rot="0"/>
    <a:lstStyle/>
    <a:p>
      <a:pPr>
        <a:defRPr lang="en-US" cap="none" sz="1175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累積淨值及累積成本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1"/>
          <c:h val="0.9365"/>
        </c:manualLayout>
      </c:layout>
      <c:lineChart>
        <c:grouping val="standard"/>
        <c:varyColors val="0"/>
        <c:ser>
          <c:idx val="2"/>
          <c:order val="2"/>
          <c:tx>
            <c:strRef>
              <c:f>'微笑曲線'!$B$3</c:f>
              <c:strCache>
                <c:ptCount val="1"/>
                <c:pt idx="0">
                  <c:v>收盤價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3F1854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F1854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'微笑曲線'!$A$4:$A$18</c:f>
              <c:strCache/>
            </c:strRef>
          </c:cat>
          <c:val>
            <c:numRef>
              <c:f>'微笑曲線'!$B$4:$B$18</c:f>
              <c:numCache/>
            </c:numRef>
          </c:val>
          <c:smooth val="0"/>
        </c:ser>
        <c:axId val="49927767"/>
        <c:axId val="46696720"/>
      </c:lineChart>
      <c:lineChart>
        <c:grouping val="standard"/>
        <c:varyColors val="0"/>
        <c:ser>
          <c:idx val="0"/>
          <c:order val="0"/>
          <c:tx>
            <c:strRef>
              <c:f>'微笑曲線'!$E$3</c:f>
              <c:strCache>
                <c:ptCount val="1"/>
                <c:pt idx="0">
                  <c:v>累積成本</c:v>
                </c:pt>
              </c:strCache>
            </c:strRef>
          </c:tx>
          <c:spPr>
            <a:ln w="25400">
              <a:solidFill>
                <a:srgbClr val="3F185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5B3C69"/>
              </a:solidFill>
              <a:ln>
                <a:solidFill>
                  <a:srgbClr val="5B3C69"/>
                </a:solidFill>
              </a:ln>
            </c:spPr>
          </c:marker>
          <c:cat>
            <c:strRef>
              <c:f>'微笑曲線'!$A$4:$A$18</c:f>
              <c:strCache/>
            </c:strRef>
          </c:cat>
          <c:val>
            <c:numRef>
              <c:f>'微笑曲線'!$E$4:$E$18</c:f>
              <c:numCache/>
            </c:numRef>
          </c:val>
          <c:smooth val="0"/>
        </c:ser>
        <c:ser>
          <c:idx val="1"/>
          <c:order val="1"/>
          <c:tx>
            <c:strRef>
              <c:f>'微笑曲線'!$H$3</c:f>
              <c:strCache>
                <c:ptCount val="1"/>
                <c:pt idx="0">
                  <c:v>累積淨值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'微笑曲線'!$A$4:$A$18</c:f>
              <c:strCache/>
            </c:strRef>
          </c:cat>
          <c:val>
            <c:numRef>
              <c:f>'微笑曲線'!$H$4:$H$18</c:f>
              <c:numCache/>
            </c:numRef>
          </c:val>
          <c:smooth val="0"/>
        </c:ser>
        <c:axId val="17617297"/>
        <c:axId val="24337946"/>
      </c:lineChart>
      <c:dateAx>
        <c:axId val="49927767"/>
        <c:scaling>
          <c:orientation val="minMax"/>
        </c:scaling>
        <c:axPos val="b"/>
        <c:delete val="0"/>
        <c:numFmt formatCode="m/d/yy;@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FFFFFF"/>
                </a:solidFill>
              </a:defRPr>
            </a:pPr>
          </a:p>
        </c:txPr>
        <c:crossAx val="46696720"/>
        <c:crosses val="autoZero"/>
        <c:auto val="0"/>
        <c:noMultiLvlLbl val="0"/>
      </c:dateAx>
      <c:valAx>
        <c:axId val="46696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收盤價</a:t>
                </a:r>
              </a:p>
            </c:rich>
          </c:tx>
          <c:layout>
            <c:manualLayout>
              <c:xMode val="factor"/>
              <c:yMode val="factor"/>
              <c:x val="0.0217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9927767"/>
        <c:crossesAt val="1"/>
        <c:crossBetween val="between"/>
        <c:dispUnits/>
      </c:valAx>
      <c:dateAx>
        <c:axId val="17617297"/>
        <c:scaling>
          <c:orientation val="minMax"/>
        </c:scaling>
        <c:axPos val="b"/>
        <c:delete val="1"/>
        <c:majorTickMark val="in"/>
        <c:minorTickMark val="none"/>
        <c:tickLblPos val="nextTo"/>
        <c:crossAx val="24337946"/>
        <c:crosses val="autoZero"/>
        <c:auto val="0"/>
        <c:noMultiLvlLbl val="0"/>
      </c:dateAx>
      <c:valAx>
        <c:axId val="24337946"/>
        <c:scaling>
          <c:orientation val="minMax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/>
                  <a:t>投資績效</a:t>
                </a:r>
              </a:p>
            </c:rich>
          </c:tx>
          <c:layout>
            <c:manualLayout>
              <c:xMode val="factor"/>
              <c:yMode val="factor"/>
              <c:x val="0.029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3F1854"/>
            </a:solidFill>
          </a:ln>
        </c:spPr>
        <c:crossAx val="17617297"/>
        <c:crosses val="max"/>
        <c:crossBetween val="between"/>
        <c:dispUnits/>
      </c:valAx>
      <c:spPr>
        <a:solidFill>
          <a:srgbClr val="D4EAC7"/>
        </a:solidFill>
        <a:ln w="12700">
          <a:solidFill>
            <a:srgbClr val="DCCCE4"/>
          </a:solidFill>
        </a:ln>
      </c:spPr>
    </c:plotArea>
    <c:legend>
      <c:legendPos val="r"/>
      <c:layout>
        <c:manualLayout>
          <c:xMode val="edge"/>
          <c:yMode val="edge"/>
          <c:x val="0.72575"/>
          <c:y val="0.614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7298AB"/>
    </a:solidFill>
  </c:spPr>
  <c:txPr>
    <a:bodyPr vert="horz" rot="0"/>
    <a:lstStyle/>
    <a:p>
      <a:pPr>
        <a:defRPr lang="en-US" cap="none" sz="1000" b="1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7</xdr:col>
      <xdr:colOff>523875</xdr:colOff>
      <xdr:row>36</xdr:row>
      <xdr:rowOff>200025</xdr:rowOff>
    </xdr:to>
    <xdr:graphicFrame>
      <xdr:nvGraphicFramePr>
        <xdr:cNvPr id="1" name="Chart 2"/>
        <xdr:cNvGraphicFramePr/>
      </xdr:nvGraphicFramePr>
      <xdr:xfrm>
        <a:off x="9525" y="4391025"/>
        <a:ext cx="59055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38</xdr:row>
      <xdr:rowOff>19050</xdr:rowOff>
    </xdr:from>
    <xdr:to>
      <xdr:col>7</xdr:col>
      <xdr:colOff>514350</xdr:colOff>
      <xdr:row>53</xdr:row>
      <xdr:rowOff>95250</xdr:rowOff>
    </xdr:to>
    <xdr:graphicFrame>
      <xdr:nvGraphicFramePr>
        <xdr:cNvPr id="2" name="Chart 3"/>
        <xdr:cNvGraphicFramePr/>
      </xdr:nvGraphicFramePr>
      <xdr:xfrm>
        <a:off x="19050" y="8172450"/>
        <a:ext cx="58864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terhsiao.com.tw/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tabSelected="1" workbookViewId="0" topLeftCell="A1">
      <selection activeCell="F1" sqref="F1"/>
    </sheetView>
  </sheetViews>
  <sheetFormatPr defaultColWidth="9.00390625" defaultRowHeight="16.5"/>
  <cols>
    <col min="1" max="1" width="11.50390625" style="0" bestFit="1" customWidth="1"/>
    <col min="2" max="2" width="8.25390625" style="0" bestFit="1" customWidth="1"/>
    <col min="3" max="3" width="9.75390625" style="0" bestFit="1" customWidth="1"/>
    <col min="4" max="4" width="9.625" style="0" bestFit="1" customWidth="1"/>
    <col min="5" max="5" width="10.75390625" style="0" bestFit="1" customWidth="1"/>
    <col min="6" max="6" width="11.625" style="0" bestFit="1" customWidth="1"/>
    <col min="7" max="7" width="9.25390625" style="0" customWidth="1"/>
    <col min="8" max="8" width="10.75390625" style="0" bestFit="1" customWidth="1"/>
    <col min="9" max="9" width="9.375" style="0" customWidth="1"/>
  </cols>
  <sheetData>
    <row r="1" spans="1:4" ht="16.5">
      <c r="A1" s="1" t="s">
        <v>0</v>
      </c>
      <c r="B1" s="2">
        <v>10000</v>
      </c>
      <c r="D1" s="17" t="s">
        <v>10</v>
      </c>
    </row>
    <row r="3" spans="1:9" ht="31.5">
      <c r="A3" s="4" t="s">
        <v>1</v>
      </c>
      <c r="B3" s="4" t="s">
        <v>4</v>
      </c>
      <c r="C3" s="4" t="s">
        <v>5</v>
      </c>
      <c r="D3" s="5" t="s">
        <v>9</v>
      </c>
      <c r="E3" s="4" t="s">
        <v>6</v>
      </c>
      <c r="F3" s="4" t="s">
        <v>7</v>
      </c>
      <c r="G3" s="5" t="s">
        <v>2</v>
      </c>
      <c r="H3" s="5" t="s">
        <v>3</v>
      </c>
      <c r="I3" s="5" t="s">
        <v>8</v>
      </c>
    </row>
    <row r="4" spans="1:9" ht="16.5">
      <c r="A4" s="8">
        <v>39661</v>
      </c>
      <c r="B4" s="9">
        <v>52.39</v>
      </c>
      <c r="C4" s="6">
        <f>$B$1</f>
        <v>10000</v>
      </c>
      <c r="D4" s="7">
        <f>C4/B4</f>
        <v>190.8761213972132</v>
      </c>
      <c r="E4" s="3">
        <f>$B$1</f>
        <v>10000</v>
      </c>
      <c r="F4" s="7">
        <f>D4</f>
        <v>190.8761213972132</v>
      </c>
      <c r="G4" s="7">
        <f>E4/F4</f>
        <v>52.39</v>
      </c>
      <c r="H4" s="11">
        <f aca="true" t="shared" si="0" ref="H4:H18">F4*B4</f>
        <v>10000</v>
      </c>
      <c r="I4" s="10">
        <f aca="true" t="shared" si="1" ref="I4:I18">H4/E4-1</f>
        <v>0</v>
      </c>
    </row>
    <row r="5" spans="1:9" ht="16.5">
      <c r="A5" s="8">
        <v>39692</v>
      </c>
      <c r="B5" s="9">
        <v>51.63</v>
      </c>
      <c r="C5" s="6">
        <f aca="true" t="shared" si="2" ref="C5:C18">$B$1</f>
        <v>10000</v>
      </c>
      <c r="D5" s="7">
        <f aca="true" t="shared" si="3" ref="D5:D18">C5/B5</f>
        <v>193.6858415649816</v>
      </c>
      <c r="E5" s="3">
        <f>E4+C5</f>
        <v>20000</v>
      </c>
      <c r="F5" s="7">
        <f>F4+D5</f>
        <v>384.5619629621948</v>
      </c>
      <c r="G5" s="7">
        <f aca="true" t="shared" si="4" ref="G5:G18">E5/F5</f>
        <v>52.00722361084407</v>
      </c>
      <c r="H5" s="11">
        <f t="shared" si="0"/>
        <v>19854.934147738117</v>
      </c>
      <c r="I5" s="10">
        <f t="shared" si="1"/>
        <v>-0.007253292613094153</v>
      </c>
    </row>
    <row r="6" spans="1:9" ht="16.5">
      <c r="A6" s="8">
        <v>39722</v>
      </c>
      <c r="B6" s="9">
        <v>45.22</v>
      </c>
      <c r="C6" s="6">
        <f t="shared" si="2"/>
        <v>10000</v>
      </c>
      <c r="D6" s="7">
        <f t="shared" si="3"/>
        <v>221.14108801415304</v>
      </c>
      <c r="E6" s="3">
        <f aca="true" t="shared" si="5" ref="E6:E17">E5+C6</f>
        <v>30000</v>
      </c>
      <c r="F6" s="7">
        <f aca="true" t="shared" si="6" ref="F6:F18">F5+D6</f>
        <v>605.7030509763479</v>
      </c>
      <c r="G6" s="7">
        <f t="shared" si="4"/>
        <v>49.52922055063492</v>
      </c>
      <c r="H6" s="11">
        <f t="shared" si="0"/>
        <v>27389.89196515045</v>
      </c>
      <c r="I6" s="10">
        <f t="shared" si="1"/>
        <v>-0.08700360116165162</v>
      </c>
    </row>
    <row r="7" spans="1:9" ht="16.5">
      <c r="A7" s="8">
        <v>39755</v>
      </c>
      <c r="B7" s="9">
        <v>36.48</v>
      </c>
      <c r="C7" s="6">
        <f t="shared" si="2"/>
        <v>10000</v>
      </c>
      <c r="D7" s="7">
        <f t="shared" si="3"/>
        <v>274.1228070175439</v>
      </c>
      <c r="E7" s="3">
        <f t="shared" si="5"/>
        <v>40000</v>
      </c>
      <c r="F7" s="7">
        <f t="shared" si="6"/>
        <v>879.8258579938918</v>
      </c>
      <c r="G7" s="7">
        <f t="shared" si="4"/>
        <v>45.463542173225946</v>
      </c>
      <c r="H7" s="11">
        <f t="shared" si="0"/>
        <v>32096.04729961717</v>
      </c>
      <c r="I7" s="10">
        <f t="shared" si="1"/>
        <v>-0.19759881750957076</v>
      </c>
    </row>
    <row r="8" spans="1:9" ht="16.5">
      <c r="A8" s="8">
        <v>39783</v>
      </c>
      <c r="B8" s="9">
        <v>32.49</v>
      </c>
      <c r="C8" s="6">
        <f t="shared" si="2"/>
        <v>10000</v>
      </c>
      <c r="D8" s="7">
        <f t="shared" si="3"/>
        <v>307.7870113881194</v>
      </c>
      <c r="E8" s="3">
        <f t="shared" si="5"/>
        <v>50000</v>
      </c>
      <c r="F8" s="7">
        <f t="shared" si="6"/>
        <v>1187.6128693820112</v>
      </c>
      <c r="G8" s="7">
        <f t="shared" si="4"/>
        <v>42.10126152137279</v>
      </c>
      <c r="H8" s="11">
        <f t="shared" si="0"/>
        <v>38585.542126221546</v>
      </c>
      <c r="I8" s="10">
        <f t="shared" si="1"/>
        <v>-0.2282891574755691</v>
      </c>
    </row>
    <row r="9" spans="1:9" ht="16.5">
      <c r="A9" s="8">
        <v>39818</v>
      </c>
      <c r="B9" s="9">
        <v>34.2</v>
      </c>
      <c r="C9" s="6">
        <f t="shared" si="2"/>
        <v>10000</v>
      </c>
      <c r="D9" s="7">
        <f t="shared" si="3"/>
        <v>292.3976608187134</v>
      </c>
      <c r="E9" s="3">
        <f t="shared" si="5"/>
        <v>60000</v>
      </c>
      <c r="F9" s="7">
        <f t="shared" si="6"/>
        <v>1480.0105302007246</v>
      </c>
      <c r="G9" s="7">
        <f t="shared" si="4"/>
        <v>40.54025209662702</v>
      </c>
      <c r="H9" s="11">
        <f t="shared" si="0"/>
        <v>50616.360132864786</v>
      </c>
      <c r="I9" s="10">
        <f t="shared" si="1"/>
        <v>-0.15639399778558694</v>
      </c>
    </row>
    <row r="10" spans="1:9" ht="16.5">
      <c r="A10" s="8">
        <v>39846</v>
      </c>
      <c r="B10" s="9">
        <v>30.88</v>
      </c>
      <c r="C10" s="6">
        <f t="shared" si="2"/>
        <v>10000</v>
      </c>
      <c r="D10" s="7">
        <f t="shared" si="3"/>
        <v>323.8341968911917</v>
      </c>
      <c r="E10" s="3">
        <f t="shared" si="5"/>
        <v>70000</v>
      </c>
      <c r="F10" s="7">
        <f t="shared" si="6"/>
        <v>1803.8447270919164</v>
      </c>
      <c r="G10" s="7">
        <f t="shared" si="4"/>
        <v>38.806000842905746</v>
      </c>
      <c r="H10" s="11">
        <f t="shared" si="0"/>
        <v>55702.72517259838</v>
      </c>
      <c r="I10" s="10">
        <f t="shared" si="1"/>
        <v>-0.20424678324859458</v>
      </c>
    </row>
    <row r="11" spans="1:9" ht="16.5">
      <c r="A11" s="8">
        <v>39874</v>
      </c>
      <c r="B11" s="9">
        <v>31.93</v>
      </c>
      <c r="C11" s="6">
        <f t="shared" si="2"/>
        <v>10000</v>
      </c>
      <c r="D11" s="7">
        <f t="shared" si="3"/>
        <v>313.18509238960223</v>
      </c>
      <c r="E11" s="3">
        <f t="shared" si="5"/>
        <v>80000</v>
      </c>
      <c r="F11" s="7">
        <f t="shared" si="6"/>
        <v>2117.0298194815186</v>
      </c>
      <c r="G11" s="7">
        <f t="shared" si="4"/>
        <v>37.78879223325857</v>
      </c>
      <c r="H11" s="11">
        <f t="shared" si="0"/>
        <v>67596.76213604488</v>
      </c>
      <c r="I11" s="10">
        <f t="shared" si="1"/>
        <v>-0.15504047329943893</v>
      </c>
    </row>
    <row r="12" spans="1:9" ht="16.5">
      <c r="A12" s="12">
        <v>39904</v>
      </c>
      <c r="B12" s="13">
        <v>37.29</v>
      </c>
      <c r="C12" s="14">
        <f t="shared" si="2"/>
        <v>10000</v>
      </c>
      <c r="D12" s="15">
        <f t="shared" si="3"/>
        <v>268.1684097613301</v>
      </c>
      <c r="E12" s="3">
        <f t="shared" si="5"/>
        <v>90000</v>
      </c>
      <c r="F12" s="15">
        <f t="shared" si="6"/>
        <v>2385.198229242849</v>
      </c>
      <c r="G12" s="15">
        <f t="shared" si="4"/>
        <v>37.73271290267952</v>
      </c>
      <c r="H12" s="11">
        <f t="shared" si="0"/>
        <v>88944.04196846583</v>
      </c>
      <c r="I12" s="16">
        <f t="shared" si="1"/>
        <v>-0.011732867017046344</v>
      </c>
    </row>
    <row r="13" spans="1:9" ht="16.5">
      <c r="A13" s="8">
        <v>39937</v>
      </c>
      <c r="B13" s="9">
        <v>45.1</v>
      </c>
      <c r="C13" s="6">
        <f t="shared" si="2"/>
        <v>10000</v>
      </c>
      <c r="D13" s="7">
        <f t="shared" si="3"/>
        <v>221.72949002217294</v>
      </c>
      <c r="E13" s="3">
        <f t="shared" si="5"/>
        <v>100000</v>
      </c>
      <c r="F13" s="7">
        <f t="shared" si="6"/>
        <v>2606.9277192650216</v>
      </c>
      <c r="G13" s="7">
        <f t="shared" si="4"/>
        <v>38.35932974320948</v>
      </c>
      <c r="H13" s="11">
        <f t="shared" si="0"/>
        <v>117572.44013885247</v>
      </c>
      <c r="I13" s="10">
        <f t="shared" si="1"/>
        <v>0.17572440138852463</v>
      </c>
    </row>
    <row r="14" spans="1:9" ht="16.5">
      <c r="A14" s="8">
        <v>39965</v>
      </c>
      <c r="B14" s="9">
        <v>47.72</v>
      </c>
      <c r="C14" s="6">
        <f t="shared" si="2"/>
        <v>10000</v>
      </c>
      <c r="D14" s="7">
        <f t="shared" si="3"/>
        <v>209.55574182732607</v>
      </c>
      <c r="E14" s="3">
        <f t="shared" si="5"/>
        <v>110000</v>
      </c>
      <c r="F14" s="7">
        <f t="shared" si="6"/>
        <v>2816.4834610923476</v>
      </c>
      <c r="G14" s="7">
        <f t="shared" si="4"/>
        <v>39.05579475951813</v>
      </c>
      <c r="H14" s="11">
        <f t="shared" si="0"/>
        <v>134402.59076332682</v>
      </c>
      <c r="I14" s="10">
        <f t="shared" si="1"/>
        <v>0.221841734212062</v>
      </c>
    </row>
    <row r="15" spans="1:9" ht="16.5">
      <c r="A15" s="8">
        <v>39995</v>
      </c>
      <c r="B15" s="9">
        <v>45.45</v>
      </c>
      <c r="C15" s="6">
        <f t="shared" si="2"/>
        <v>10000</v>
      </c>
      <c r="D15" s="7">
        <f t="shared" si="3"/>
        <v>220.02200220022002</v>
      </c>
      <c r="E15" s="3">
        <f t="shared" si="5"/>
        <v>120000</v>
      </c>
      <c r="F15" s="7">
        <f t="shared" si="6"/>
        <v>3036.5054632925676</v>
      </c>
      <c r="G15" s="7">
        <f t="shared" si="4"/>
        <v>39.51911216714251</v>
      </c>
      <c r="H15" s="11">
        <f t="shared" si="0"/>
        <v>138009.1733066472</v>
      </c>
      <c r="I15" s="10">
        <f t="shared" si="1"/>
        <v>0.1500764442220599</v>
      </c>
    </row>
    <row r="16" spans="1:9" ht="16.5">
      <c r="A16" s="8">
        <v>40028</v>
      </c>
      <c r="B16" s="9">
        <v>49.19</v>
      </c>
      <c r="C16" s="6">
        <f t="shared" si="2"/>
        <v>10000</v>
      </c>
      <c r="D16" s="7">
        <f t="shared" si="3"/>
        <v>203.29335230737956</v>
      </c>
      <c r="E16" s="3">
        <f t="shared" si="5"/>
        <v>130000</v>
      </c>
      <c r="F16" s="7">
        <f t="shared" si="6"/>
        <v>3239.7988155999474</v>
      </c>
      <c r="G16" s="7">
        <f t="shared" si="4"/>
        <v>40.12594836878059</v>
      </c>
      <c r="H16" s="11">
        <f t="shared" si="0"/>
        <v>159365.7037393614</v>
      </c>
      <c r="I16" s="10">
        <f t="shared" si="1"/>
        <v>0.2258900287643184</v>
      </c>
    </row>
    <row r="17" spans="1:9" ht="16.5">
      <c r="A17" s="8">
        <v>40057</v>
      </c>
      <c r="B17" s="9">
        <v>50.2</v>
      </c>
      <c r="C17" s="6">
        <f t="shared" si="2"/>
        <v>10000</v>
      </c>
      <c r="D17" s="7">
        <f t="shared" si="3"/>
        <v>199.203187250996</v>
      </c>
      <c r="E17" s="3">
        <f t="shared" si="5"/>
        <v>140000</v>
      </c>
      <c r="F17" s="7">
        <f t="shared" si="6"/>
        <v>3439.0020028509434</v>
      </c>
      <c r="G17" s="7">
        <f t="shared" si="4"/>
        <v>40.70948486913923</v>
      </c>
      <c r="H17" s="11">
        <f t="shared" si="0"/>
        <v>172637.90054311737</v>
      </c>
      <c r="I17" s="10">
        <f t="shared" si="1"/>
        <v>0.2331278610222669</v>
      </c>
    </row>
    <row r="18" spans="1:9" ht="16.5">
      <c r="A18" s="8">
        <v>40087</v>
      </c>
      <c r="B18" s="9">
        <v>53.65</v>
      </c>
      <c r="C18" s="6">
        <f t="shared" si="2"/>
        <v>10000</v>
      </c>
      <c r="D18" s="7">
        <f t="shared" si="3"/>
        <v>186.39328984156572</v>
      </c>
      <c r="E18" s="3">
        <f>E17+C18</f>
        <v>150000</v>
      </c>
      <c r="F18" s="7">
        <f t="shared" si="6"/>
        <v>3625.395292692509</v>
      </c>
      <c r="G18" s="7">
        <f t="shared" si="4"/>
        <v>41.374798577784325</v>
      </c>
      <c r="H18" s="11">
        <f t="shared" si="0"/>
        <v>194502.4574529531</v>
      </c>
      <c r="I18" s="10">
        <f t="shared" si="1"/>
        <v>0.29668304968635395</v>
      </c>
    </row>
  </sheetData>
  <conditionalFormatting sqref="I4:I18">
    <cfRule type="cellIs" priority="1" dxfId="0" operator="lessThan" stopIfTrue="1">
      <formula>0</formula>
    </cfRule>
  </conditionalFormatting>
  <hyperlinks>
    <hyperlink ref="D1" r:id="rId1" display="怪老子理財"/>
  </hyperlinks>
  <printOptions/>
  <pageMargins left="0.75" right="0.75" top="1" bottom="1" header="0.5" footer="0.5"/>
  <pageSetup orientation="portrait" paperSize="9" r:id="rId3"/>
  <ignoredErrors>
    <ignoredError sqref="D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2010-02-01T10:39:23Z</dcterms:created>
  <dcterms:modified xsi:type="dcterms:W3CDTF">2010-02-24T00:47:05Z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