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3608" windowHeight="7992" firstSheet="1" activeTab="3"/>
  </bookViews>
  <sheets>
    <sheet name="每月繳款金額" sheetId="1" r:id="rId1"/>
    <sheet name="本息平均攤還" sheetId="2" r:id="rId2"/>
    <sheet name="本金平均攤還" sheetId="3" r:id="rId3"/>
    <sheet name="雙週繳款(本息平均)" sheetId="4" r:id="rId4"/>
  </sheets>
  <definedNames>
    <definedName name="期利率">'雙週繳款(本息平均)'!$I$2</definedName>
    <definedName name="期數">'雙週繳款(本息平均)'!$I$1</definedName>
    <definedName name="雙周繳款金額">'雙週繳款(本息平均)'!$I$3</definedName>
  </definedNames>
  <calcPr fullCalcOnLoad="1"/>
</workbook>
</file>

<file path=xl/sharedStrings.xml><?xml version="1.0" encoding="utf-8"?>
<sst xmlns="http://schemas.openxmlformats.org/spreadsheetml/2006/main" count="57" uniqueCount="29">
  <si>
    <t>貸款金額</t>
  </si>
  <si>
    <t>年數</t>
  </si>
  <si>
    <t>每月攤還本金</t>
  </si>
  <si>
    <t>年利率</t>
  </si>
  <si>
    <t>期數</t>
  </si>
  <si>
    <t>貸款金額</t>
  </si>
  <si>
    <t>利息總額</t>
  </si>
  <si>
    <t>利息總和</t>
  </si>
  <si>
    <t>每月繳款金額表</t>
  </si>
  <si>
    <t>貸款年數</t>
  </si>
  <si>
    <t>解析度(每格)</t>
  </si>
  <si>
    <t>利息總額表</t>
  </si>
  <si>
    <t>攤還本金</t>
  </si>
  <si>
    <t>攤還利息</t>
  </si>
  <si>
    <t>每月繳款金額</t>
  </si>
  <si>
    <t>貸款餘額</t>
  </si>
  <si>
    <t>每期繳款金額</t>
  </si>
  <si>
    <t>攤還表</t>
  </si>
  <si>
    <t>ff</t>
  </si>
  <si>
    <t>怪老子理財</t>
  </si>
  <si>
    <t>每雙週攤還本息</t>
  </si>
  <si>
    <t>期數</t>
  </si>
  <si>
    <t>期利率</t>
  </si>
  <si>
    <t>雙周繳款金額</t>
  </si>
  <si>
    <t>攤還本金</t>
  </si>
  <si>
    <t>攤還利息</t>
  </si>
  <si>
    <t>貸款餘額</t>
  </si>
  <si>
    <t>每14天為一期</t>
  </si>
  <si>
    <t>總利息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</si>
</sst>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0.0%"/>
    <numFmt numFmtId="181" formatCode="0.000%"/>
    <numFmt numFmtId="182" formatCode="&quot;$&quot;#,##0.0;[Red]\-&quot;$&quot;#,##0.0"/>
    <numFmt numFmtId="183" formatCode="0_);[Red]\(0\)"/>
    <numFmt numFmtId="184" formatCode="0.0000_ "/>
    <numFmt numFmtId="185" formatCode="0.000_ "/>
    <numFmt numFmtId="186" formatCode="0.00_ "/>
    <numFmt numFmtId="187" formatCode="0.0_ "/>
    <numFmt numFmtId="188" formatCode="#,##0_);[Red]\(#,##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000_-;\-* #,##0.0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_-* #,##0.0000000_-;\-* #,##0.0000000_-;_-* &quot;-&quot;??_-;_-@_-"/>
    <numFmt numFmtId="196" formatCode="_-* #,##0.0_-;\-* #,##0.0_-;_-* &quot;-&quot;?_-;_-@_-"/>
    <numFmt numFmtId="197" formatCode="#,##0_ ;[Red]\-#,##0\ "/>
    <numFmt numFmtId="198" formatCode="&quot;$&quot;#,##0_);[Red]\(&quot;$&quot;#,##0\)"/>
  </numFmts>
  <fonts count="59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b/>
      <sz val="12"/>
      <color indexed="9"/>
      <name val="新細明體"/>
      <family val="1"/>
    </font>
    <font>
      <sz val="12"/>
      <color indexed="47"/>
      <name val="新細明體"/>
      <family val="1"/>
    </font>
    <font>
      <sz val="12"/>
      <color indexed="58"/>
      <name val="新細明體"/>
      <family val="1"/>
    </font>
    <font>
      <b/>
      <sz val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color indexed="47"/>
      <name val="新細明體"/>
      <family val="1"/>
    </font>
    <font>
      <sz val="12"/>
      <color indexed="57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2"/>
      <name val="新細明體"/>
      <family val="1"/>
    </font>
    <font>
      <sz val="12"/>
      <name val="微軟正黑體"/>
      <family val="2"/>
    </font>
    <font>
      <sz val="11"/>
      <color indexed="8"/>
      <name val="新細明體"/>
      <family val="1"/>
    </font>
    <font>
      <sz val="8"/>
      <color indexed="8"/>
      <name val="新細明體"/>
      <family val="1"/>
    </font>
    <font>
      <sz val="9"/>
      <color indexed="17"/>
      <name val="新細明體"/>
      <family val="1"/>
    </font>
    <font>
      <sz val="9"/>
      <color indexed="16"/>
      <name val="新細明體"/>
      <family val="1"/>
    </font>
    <font>
      <sz val="8.5"/>
      <color indexed="8"/>
      <name val="新細明體"/>
      <family val="1"/>
    </font>
    <font>
      <sz val="10.1"/>
      <color indexed="8"/>
      <name val="新細明體"/>
      <family val="1"/>
    </font>
    <font>
      <sz val="8.75"/>
      <color indexed="8"/>
      <name val="新細明體"/>
      <family val="1"/>
    </font>
    <font>
      <sz val="9.4"/>
      <color indexed="8"/>
      <name val="新細明體"/>
      <family val="1"/>
    </font>
    <font>
      <sz val="7.35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17"/>
      <name val="新細明體"/>
      <family val="1"/>
    </font>
    <font>
      <sz val="11"/>
      <color indexed="16"/>
      <name val="新細明體"/>
      <family val="1"/>
    </font>
    <font>
      <b/>
      <sz val="11"/>
      <color indexed="18"/>
      <name val="新細明體"/>
      <family val="1"/>
    </font>
    <font>
      <b/>
      <sz val="11.25"/>
      <color indexed="18"/>
      <name val="新細明體"/>
      <family val="1"/>
    </font>
    <font>
      <b/>
      <sz val="11.75"/>
      <color indexed="1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gray0625">
        <bgColor indexed="13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179" fontId="0" fillId="0" borderId="0" xfId="33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9" fontId="0" fillId="34" borderId="14" xfId="0" applyNumberFormat="1" applyFill="1" applyBorder="1" applyAlignment="1">
      <alignment vertical="center"/>
    </xf>
    <xf numFmtId="10" fontId="0" fillId="34" borderId="15" xfId="0" applyNumberFormat="1" applyFill="1" applyBorder="1" applyAlignment="1">
      <alignment vertical="center"/>
    </xf>
    <xf numFmtId="179" fontId="0" fillId="34" borderId="14" xfId="33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0" fontId="2" fillId="35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10" fontId="0" fillId="36" borderId="17" xfId="0" applyNumberFormat="1" applyFill="1" applyBorder="1" applyAlignment="1">
      <alignment vertical="center"/>
    </xf>
    <xf numFmtId="43" fontId="0" fillId="0" borderId="0" xfId="33" applyFont="1" applyAlignment="1">
      <alignment vertical="center"/>
    </xf>
    <xf numFmtId="6" fontId="5" fillId="37" borderId="16" xfId="0" applyNumberFormat="1" applyFont="1" applyFill="1" applyBorder="1" applyAlignment="1">
      <alignment vertical="center"/>
    </xf>
    <xf numFmtId="10" fontId="0" fillId="34" borderId="15" xfId="39" applyNumberFormat="1" applyFont="1" applyFill="1" applyBorder="1" applyAlignment="1">
      <alignment vertical="center"/>
    </xf>
    <xf numFmtId="0" fontId="0" fillId="38" borderId="18" xfId="0" applyFill="1" applyBorder="1" applyAlignment="1">
      <alignment vertical="center"/>
    </xf>
    <xf numFmtId="179" fontId="0" fillId="38" borderId="18" xfId="33" applyNumberFormat="1" applyFont="1" applyFill="1" applyBorder="1" applyAlignment="1">
      <alignment vertical="center"/>
    </xf>
    <xf numFmtId="179" fontId="0" fillId="38" borderId="19" xfId="33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179" fontId="2" fillId="39" borderId="20" xfId="0" applyNumberFormat="1" applyFont="1" applyFill="1" applyBorder="1" applyAlignment="1">
      <alignment vertical="center"/>
    </xf>
    <xf numFmtId="179" fontId="7" fillId="38" borderId="18" xfId="33" applyNumberFormat="1" applyFont="1" applyFill="1" applyBorder="1" applyAlignment="1">
      <alignment vertical="center"/>
    </xf>
    <xf numFmtId="179" fontId="7" fillId="38" borderId="19" xfId="33" applyNumberFormat="1" applyFont="1" applyFill="1" applyBorder="1" applyAlignment="1">
      <alignment vertical="center"/>
    </xf>
    <xf numFmtId="179" fontId="8" fillId="38" borderId="18" xfId="33" applyNumberFormat="1" applyFont="1" applyFill="1" applyBorder="1" applyAlignment="1">
      <alignment vertical="center"/>
    </xf>
    <xf numFmtId="179" fontId="8" fillId="38" borderId="19" xfId="33" applyNumberFormat="1" applyFont="1" applyFill="1" applyBorder="1" applyAlignment="1">
      <alignment vertical="center"/>
    </xf>
    <xf numFmtId="179" fontId="9" fillId="38" borderId="15" xfId="33" applyNumberFormat="1" applyFont="1" applyFill="1" applyBorder="1" applyAlignment="1">
      <alignment vertical="center"/>
    </xf>
    <xf numFmtId="179" fontId="9" fillId="38" borderId="20" xfId="33" applyNumberFormat="1" applyFont="1" applyFill="1" applyBorder="1" applyAlignment="1">
      <alignment vertical="center"/>
    </xf>
    <xf numFmtId="179" fontId="0" fillId="0" borderId="15" xfId="33" applyNumberFormat="1" applyFont="1" applyFill="1" applyBorder="1" applyAlignment="1">
      <alignment vertical="center"/>
    </xf>
    <xf numFmtId="182" fontId="0" fillId="0" borderId="15" xfId="0" applyNumberFormat="1" applyFill="1" applyBorder="1" applyAlignment="1">
      <alignment vertical="center"/>
    </xf>
    <xf numFmtId="179" fontId="10" fillId="40" borderId="20" xfId="0" applyNumberFormat="1" applyFont="1" applyFill="1" applyBorder="1" applyAlignment="1">
      <alignment vertical="center"/>
    </xf>
    <xf numFmtId="179" fontId="4" fillId="39" borderId="20" xfId="0" applyNumberFormat="1" applyFon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43" fontId="0" fillId="0" borderId="0" xfId="33" applyNumberFormat="1" applyFont="1" applyAlignment="1">
      <alignment vertical="center"/>
    </xf>
    <xf numFmtId="179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0" fontId="11" fillId="38" borderId="18" xfId="0" applyFont="1" applyFill="1" applyBorder="1" applyAlignment="1">
      <alignment vertical="center"/>
    </xf>
    <xf numFmtId="188" fontId="0" fillId="0" borderId="0" xfId="0" applyNumberFormat="1" applyAlignment="1">
      <alignment vertical="center"/>
    </xf>
    <xf numFmtId="188" fontId="9" fillId="38" borderId="15" xfId="33" applyNumberFormat="1" applyFont="1" applyFill="1" applyBorder="1" applyAlignment="1">
      <alignment vertical="center"/>
    </xf>
    <xf numFmtId="188" fontId="9" fillId="38" borderId="20" xfId="33" applyNumberFormat="1" applyFont="1" applyFill="1" applyBorder="1" applyAlignment="1">
      <alignment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21" xfId="0" applyFont="1" applyFill="1" applyBorder="1" applyAlignment="1">
      <alignment horizontal="center" vertical="center"/>
    </xf>
    <xf numFmtId="188" fontId="3" fillId="41" borderId="14" xfId="0" applyNumberFormat="1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vertical="center"/>
    </xf>
    <xf numFmtId="0" fontId="2" fillId="35" borderId="16" xfId="0" applyFont="1" applyFill="1" applyBorder="1" applyAlignment="1">
      <alignment horizontal="center" vertical="center"/>
    </xf>
    <xf numFmtId="6" fontId="2" fillId="42" borderId="16" xfId="0" applyNumberFormat="1" applyFont="1" applyFill="1" applyBorder="1" applyAlignment="1">
      <alignment vertical="center"/>
    </xf>
    <xf numFmtId="6" fontId="2" fillId="39" borderId="16" xfId="0" applyNumberFormat="1" applyFont="1" applyFill="1" applyBorder="1" applyAlignment="1">
      <alignment vertical="center"/>
    </xf>
    <xf numFmtId="6" fontId="5" fillId="43" borderId="16" xfId="0" applyNumberFormat="1" applyFont="1" applyFill="1" applyBorder="1" applyAlignment="1">
      <alignment vertical="center"/>
    </xf>
    <xf numFmtId="0" fontId="12" fillId="0" borderId="0" xfId="45" applyFill="1" applyBorder="1" applyAlignment="1" applyProtection="1">
      <alignment vertical="center"/>
      <protection/>
    </xf>
    <xf numFmtId="0" fontId="14" fillId="0" borderId="0" xfId="0" applyFont="1" applyAlignment="1">
      <alignment vertical="center" wrapText="1"/>
    </xf>
    <xf numFmtId="181" fontId="0" fillId="0" borderId="0" xfId="39" applyNumberFormat="1" applyFont="1" applyAlignment="1">
      <alignment vertical="center"/>
    </xf>
    <xf numFmtId="0" fontId="15" fillId="0" borderId="0" xfId="0" applyFont="1" applyAlignment="1">
      <alignment vertical="center"/>
    </xf>
    <xf numFmtId="197" fontId="15" fillId="0" borderId="0" xfId="0" applyNumberFormat="1" applyFont="1" applyAlignment="1">
      <alignment vertical="center"/>
    </xf>
    <xf numFmtId="6" fontId="0" fillId="0" borderId="0" xfId="0" applyNumberFormat="1" applyAlignment="1">
      <alignment vertical="center"/>
    </xf>
    <xf numFmtId="0" fontId="3" fillId="35" borderId="16" xfId="0" applyFont="1" applyFill="1" applyBorder="1" applyAlignment="1">
      <alignment horizontal="center" vertical="center"/>
    </xf>
    <xf numFmtId="197" fontId="0" fillId="0" borderId="0" xfId="0" applyNumberForma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rPr>
              <a:t>每月繳款金額及利息總額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025"/>
          <c:w val="0.8772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'每月繳款金額'!$A$38:$A$57</c:f>
              <c:numCache/>
            </c:numRef>
          </c:cat>
          <c:val>
            <c:numRef>
              <c:f>'每月繳款金額'!$G$14:$G$33</c:f>
              <c:numCache/>
            </c:numRef>
          </c:val>
        </c:ser>
        <c:axId val="1542065"/>
        <c:axId val="13878586"/>
      </c:barChart>
      <c:lineChart>
        <c:grouping val="standard"/>
        <c:varyColors val="0"/>
        <c:ser>
          <c:idx val="1"/>
          <c:order val="1"/>
          <c:tx>
            <c:v>利息總額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'每月繳款金額'!$A$38:$A$57</c:f>
              <c:numCache/>
            </c:numRef>
          </c:cat>
          <c:val>
            <c:numRef>
              <c:f>'每月繳款金額'!$G$38:$G$57</c:f>
              <c:numCache/>
            </c:numRef>
          </c:val>
          <c:smooth val="0"/>
        </c:ser>
        <c:axId val="57798411"/>
        <c:axId val="50423652"/>
      </c:lineChart>
      <c:catAx>
        <c:axId val="1542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6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878586"/>
        <c:crosses val="autoZero"/>
        <c:auto val="1"/>
        <c:lblOffset val="100"/>
        <c:tickLblSkip val="1"/>
        <c:noMultiLvlLbl val="0"/>
      </c:catAx>
      <c:valAx>
        <c:axId val="13878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  <a:latin typeface="新細明體"/>
                    <a:ea typeface="新細明體"/>
                    <a:cs typeface="新細明體"/>
                  </a:rPr>
                  <a:t>每月金額</a:t>
                </a:r>
              </a:p>
            </c:rich>
          </c:tx>
          <c:layout>
            <c:manualLayout>
              <c:xMode val="factor"/>
              <c:yMode val="factor"/>
              <c:x val="0.049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8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42065"/>
        <c:crossesAt val="1"/>
        <c:crossBetween val="between"/>
        <c:dispUnits/>
      </c:valAx>
      <c:catAx>
        <c:axId val="57798411"/>
        <c:scaling>
          <c:orientation val="minMax"/>
        </c:scaling>
        <c:axPos val="b"/>
        <c:delete val="1"/>
        <c:majorTickMark val="out"/>
        <c:minorTickMark val="none"/>
        <c:tickLblPos val="nextTo"/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800000"/>
                    </a:solidFill>
                    <a:latin typeface="新細明體"/>
                    <a:ea typeface="新細明體"/>
                    <a:cs typeface="新細明體"/>
                  </a:rPr>
                  <a:t>利息總額</a:t>
                </a:r>
              </a:p>
            </c:rich>
          </c:tx>
          <c:layout>
            <c:manualLayout>
              <c:xMode val="factor"/>
              <c:yMode val="factor"/>
              <c:x val="0.04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77984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rPr>
              <a:t>每期繳款金額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55"/>
          <c:w val="0.80225"/>
          <c:h val="0.741"/>
        </c:manualLayout>
      </c:layout>
      <c:areaChart>
        <c:grouping val="stacked"/>
        <c:varyColors val="0"/>
        <c:ser>
          <c:idx val="0"/>
          <c:order val="0"/>
          <c:tx>
            <c:v>本金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'本息平均攤還'!$A$14:$A$253</c:f>
              <c:numCache/>
            </c:numRef>
          </c:cat>
          <c:val>
            <c:numRef>
              <c:f>'本息平均攤還'!$B$14:$B$253</c:f>
              <c:numCache/>
            </c:numRef>
          </c:val>
        </c:ser>
        <c:ser>
          <c:idx val="1"/>
          <c:order val="1"/>
          <c:tx>
            <c:v>利息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'本息平均攤還'!$A$14:$A$253</c:f>
              <c:numCache/>
            </c:numRef>
          </c:cat>
          <c:val>
            <c:numRef>
              <c:f>'本息平均攤還'!$C$14:$C$253</c:f>
              <c:numCache/>
            </c:numRef>
          </c:val>
        </c:ser>
        <c:axId val="51159685"/>
        <c:axId val="57783982"/>
      </c:areaChart>
      <c:catAx>
        <c:axId val="5115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期數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7783982"/>
        <c:crosses val="autoZero"/>
        <c:auto val="1"/>
        <c:lblOffset val="100"/>
        <c:tickLblSkip val="20"/>
        <c:noMultiLvlLbl val="0"/>
      </c:catAx>
      <c:valAx>
        <c:axId val="57783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59685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38675"/>
          <c:w val="0.1482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CCFFFF"/>
        </a:gs>
        <a:gs pos="100000">
          <a:srgbClr val="8EB2B2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rPr>
              <a:t>每期繳款金額</a:t>
            </a:r>
          </a:p>
        </c:rich>
      </c:tx>
      <c:layout>
        <c:manualLayout>
          <c:xMode val="factor"/>
          <c:yMode val="factor"/>
          <c:x val="-0.00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575"/>
          <c:w val="0.81225"/>
          <c:h val="0.772"/>
        </c:manualLayout>
      </c:layout>
      <c:areaChart>
        <c:grouping val="stacked"/>
        <c:varyColors val="0"/>
        <c:ser>
          <c:idx val="0"/>
          <c:order val="0"/>
          <c:tx>
            <c:v>本金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'本金平均攤還'!$A$14:$A$253</c:f>
              <c:numCache/>
            </c:numRef>
          </c:cat>
          <c:val>
            <c:numRef>
              <c:f>'本金平均攤還'!$B$14:$B$253</c:f>
              <c:numCache/>
            </c:numRef>
          </c:val>
        </c:ser>
        <c:ser>
          <c:idx val="1"/>
          <c:order val="1"/>
          <c:tx>
            <c:v>利息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'本金平均攤還'!$A$14:$A$253</c:f>
              <c:numCache/>
            </c:numRef>
          </c:cat>
          <c:val>
            <c:numRef>
              <c:f>'本金平均攤還'!$C$14:$C$253</c:f>
              <c:numCache/>
            </c:numRef>
          </c:val>
        </c:ser>
        <c:axId val="50293791"/>
        <c:axId val="49990936"/>
      </c:areaChart>
      <c:catAx>
        <c:axId val="502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期數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990936"/>
        <c:crosses val="autoZero"/>
        <c:auto val="1"/>
        <c:lblOffset val="100"/>
        <c:tickLblSkip val="23"/>
        <c:noMultiLvlLbl val="0"/>
      </c:catAx>
      <c:valAx>
        <c:axId val="49990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0293791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35775"/>
          <c:w val="0.147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CCFFFF"/>
        </a:gs>
        <a:gs pos="100000">
          <a:srgbClr val="759292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11325"/>
          <c:w val="0.80325"/>
          <c:h val="0.83725"/>
        </c:manualLayout>
      </c:layout>
      <c:areaChart>
        <c:grouping val="stacked"/>
        <c:varyColors val="0"/>
        <c:ser>
          <c:idx val="0"/>
          <c:order val="0"/>
          <c:tx>
            <c:v>本金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'雙週繳款(本息平均)'!$A$15:$A$534</c:f>
              <c:numCache/>
            </c:numRef>
          </c:cat>
          <c:val>
            <c:numRef>
              <c:f>'雙週繳款(本息平均)'!$B$15:$B$534</c:f>
              <c:numCache/>
            </c:numRef>
          </c:val>
        </c:ser>
        <c:ser>
          <c:idx val="1"/>
          <c:order val="1"/>
          <c:tx>
            <c:v>利息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'雙週繳款(本息平均)'!$A$15:$A$534</c:f>
              <c:numCache/>
            </c:numRef>
          </c:cat>
          <c:val>
            <c:numRef>
              <c:f>'雙週繳款(本息平均)'!$C$15:$C$534</c:f>
              <c:numCache/>
            </c:numRef>
          </c:val>
        </c:ser>
        <c:axId val="47265241"/>
        <c:axId val="22733986"/>
      </c:area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33986"/>
        <c:crosses val="autoZero"/>
        <c:auto val="1"/>
        <c:lblOffset val="100"/>
        <c:tickLblSkip val="47"/>
        <c:noMultiLvlLbl val="0"/>
      </c:catAx>
      <c:valAx>
        <c:axId val="22733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65241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368"/>
          <c:w val="0.12775"/>
          <c:h val="0.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88AA88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0</xdr:rowOff>
    </xdr:from>
    <xdr:to>
      <xdr:col>8</xdr:col>
      <xdr:colOff>104775</xdr:colOff>
      <xdr:row>10</xdr:row>
      <xdr:rowOff>333375</xdr:rowOff>
    </xdr:to>
    <xdr:graphicFrame>
      <xdr:nvGraphicFramePr>
        <xdr:cNvPr id="1" name="圖表 1"/>
        <xdr:cNvGraphicFramePr/>
      </xdr:nvGraphicFramePr>
      <xdr:xfrm>
        <a:off x="2314575" y="0"/>
        <a:ext cx="47339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9525</xdr:rowOff>
    </xdr:from>
    <xdr:to>
      <xdr:col>5</xdr:col>
      <xdr:colOff>209550</xdr:colOff>
      <xdr:row>9</xdr:row>
      <xdr:rowOff>190500</xdr:rowOff>
    </xdr:to>
    <xdr:graphicFrame>
      <xdr:nvGraphicFramePr>
        <xdr:cNvPr id="1" name="圖表 2"/>
        <xdr:cNvGraphicFramePr/>
      </xdr:nvGraphicFramePr>
      <xdr:xfrm>
        <a:off x="2085975" y="9525"/>
        <a:ext cx="371475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5</xdr:col>
      <xdr:colOff>590550</xdr:colOff>
      <xdr:row>10</xdr:row>
      <xdr:rowOff>19050</xdr:rowOff>
    </xdr:to>
    <xdr:graphicFrame>
      <xdr:nvGraphicFramePr>
        <xdr:cNvPr id="1" name="圖表 1"/>
        <xdr:cNvGraphicFramePr/>
      </xdr:nvGraphicFramePr>
      <xdr:xfrm>
        <a:off x="2047875" y="0"/>
        <a:ext cx="36957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19050</xdr:rowOff>
    </xdr:from>
    <xdr:to>
      <xdr:col>5</xdr:col>
      <xdr:colOff>552450</xdr:colOff>
      <xdr:row>9</xdr:row>
      <xdr:rowOff>152400</xdr:rowOff>
    </xdr:to>
    <xdr:graphicFrame>
      <xdr:nvGraphicFramePr>
        <xdr:cNvPr id="1" name="圖表 1026"/>
        <xdr:cNvGraphicFramePr/>
      </xdr:nvGraphicFramePr>
      <xdr:xfrm>
        <a:off x="2352675" y="19050"/>
        <a:ext cx="33051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表格1" displayName="表格1" ref="G13:K536" comment="" totalsRowShown="0">
  <tableColumns count="5">
    <tableColumn id="1" name="期數"/>
    <tableColumn id="2" name="攤還本金"/>
    <tableColumn id="3" name="攤還利息"/>
    <tableColumn id="6" name="每期繳款金額"/>
    <tableColumn id="5" name="貸款餘額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rtgage/Mortgage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rtgage/Mortgage.htm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rtgage/Mortgage.htm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rtgage/Mortgage.htm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57"/>
  <sheetViews>
    <sheetView zoomScalePageLayoutView="0" workbookViewId="0" topLeftCell="A1">
      <selection activeCell="G51" sqref="G51"/>
    </sheetView>
  </sheetViews>
  <sheetFormatPr defaultColWidth="9.00390625" defaultRowHeight="16.5"/>
  <cols>
    <col min="1" max="1" width="13.00390625" style="0" bestFit="1" customWidth="1"/>
    <col min="2" max="2" width="11.50390625" style="0" bestFit="1" customWidth="1"/>
    <col min="3" max="6" width="11.00390625" style="0" bestFit="1" customWidth="1"/>
    <col min="7" max="7" width="11.625" style="0" bestFit="1" customWidth="1"/>
    <col min="8" max="9" width="11.00390625" style="0" bestFit="1" customWidth="1"/>
    <col min="10" max="10" width="11.875" style="0" bestFit="1" customWidth="1"/>
    <col min="11" max="12" width="11.00390625" style="0" bestFit="1" customWidth="1"/>
    <col min="13" max="13" width="10.50390625" style="0" bestFit="1" customWidth="1"/>
  </cols>
  <sheetData>
    <row r="1" spans="1:2" ht="15.75">
      <c r="A1" s="12" t="s">
        <v>5</v>
      </c>
      <c r="B1" s="10">
        <v>5000000</v>
      </c>
    </row>
    <row r="2" spans="1:2" ht="16.5" thickBot="1">
      <c r="A2" s="13" t="s">
        <v>3</v>
      </c>
      <c r="B2" s="21">
        <v>0.035</v>
      </c>
    </row>
    <row r="3" spans="1:2" ht="16.5" thickBot="1">
      <c r="A3" s="4" t="s">
        <v>10</v>
      </c>
      <c r="B3" s="18">
        <v>0.0025</v>
      </c>
    </row>
    <row r="4" spans="1:2" ht="15.75">
      <c r="A4" s="16"/>
      <c r="B4" s="17"/>
    </row>
    <row r="5" spans="1:2" ht="15.75">
      <c r="A5" s="61" t="s">
        <v>19</v>
      </c>
      <c r="B5" s="17"/>
    </row>
    <row r="6" spans="1:10" ht="15.75">
      <c r="A6" s="16"/>
      <c r="B6" s="17"/>
      <c r="J6" s="19"/>
    </row>
    <row r="7" spans="1:2" ht="15.75">
      <c r="A7" s="16"/>
      <c r="B7" s="17"/>
    </row>
    <row r="8" spans="1:2" ht="15.75">
      <c r="A8" s="16" t="s">
        <v>18</v>
      </c>
      <c r="B8" s="17"/>
    </row>
    <row r="9" spans="1:2" ht="15.75">
      <c r="A9" s="16"/>
      <c r="B9" s="17"/>
    </row>
    <row r="10" spans="1:2" ht="15.75">
      <c r="A10" s="16"/>
      <c r="B10" s="17"/>
    </row>
    <row r="11" spans="1:2" ht="28.5" thickBot="1">
      <c r="A11" s="14" t="s">
        <v>8</v>
      </c>
      <c r="B11" s="2"/>
    </row>
    <row r="12" spans="1:13" ht="16.5" thickBot="1">
      <c r="A12" s="56"/>
      <c r="B12" s="67" t="s">
        <v>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16.5" thickBot="1">
      <c r="A13" s="57" t="s">
        <v>9</v>
      </c>
      <c r="B13" s="15">
        <f>C13-$B$3</f>
        <v>0.022500000000000006</v>
      </c>
      <c r="C13" s="15">
        <f>D13-$B$3</f>
        <v>0.025000000000000005</v>
      </c>
      <c r="D13" s="15">
        <f>E13-$B$3</f>
        <v>0.027500000000000004</v>
      </c>
      <c r="E13" s="15">
        <f>F13-$B$3</f>
        <v>0.030000000000000002</v>
      </c>
      <c r="F13" s="15">
        <f>G13-$B$3</f>
        <v>0.0325</v>
      </c>
      <c r="G13" s="15">
        <f>B2</f>
        <v>0.035</v>
      </c>
      <c r="H13" s="15">
        <f aca="true" t="shared" si="0" ref="H13:M13">G13+$B$3</f>
        <v>0.037500000000000006</v>
      </c>
      <c r="I13" s="15">
        <f t="shared" si="0"/>
        <v>0.04000000000000001</v>
      </c>
      <c r="J13" s="15">
        <f t="shared" si="0"/>
        <v>0.04250000000000001</v>
      </c>
      <c r="K13" s="15">
        <f t="shared" si="0"/>
        <v>0.04500000000000001</v>
      </c>
      <c r="L13" s="15">
        <f t="shared" si="0"/>
        <v>0.047500000000000014</v>
      </c>
      <c r="M13" s="15">
        <f t="shared" si="0"/>
        <v>0.05000000000000002</v>
      </c>
    </row>
    <row r="14" spans="1:13" ht="16.5" thickBot="1">
      <c r="A14" s="57">
        <v>1</v>
      </c>
      <c r="B14" s="20">
        <f aca="true" t="shared" si="1" ref="B14:M23">-PMT(B$13/12,$A14*12,$B$1)</f>
        <v>421762.23122884025</v>
      </c>
      <c r="C14" s="20">
        <f t="shared" si="1"/>
        <v>422330.55581973994</v>
      </c>
      <c r="D14" s="20">
        <f>-PMT(D$13/12,$A14*12,$B$1)</f>
        <v>422899.31005412777</v>
      </c>
      <c r="E14" s="20">
        <f t="shared" si="1"/>
        <v>423468.4937924447</v>
      </c>
      <c r="F14" s="20">
        <f t="shared" si="1"/>
        <v>424038.10689467366</v>
      </c>
      <c r="G14" s="58">
        <f t="shared" si="1"/>
        <v>424608.1492203388</v>
      </c>
      <c r="H14" s="20">
        <f t="shared" si="1"/>
        <v>425178.6206285072</v>
      </c>
      <c r="I14" s="20">
        <f t="shared" si="1"/>
        <v>425749.52097778965</v>
      </c>
      <c r="J14" s="20">
        <f t="shared" si="1"/>
        <v>426320.8501263406</v>
      </c>
      <c r="K14" s="20">
        <f t="shared" si="1"/>
        <v>426892.60793186026</v>
      </c>
      <c r="L14" s="20">
        <f t="shared" si="1"/>
        <v>427464.79425159434</v>
      </c>
      <c r="M14" s="20">
        <f t="shared" si="1"/>
        <v>428037.40894233563</v>
      </c>
    </row>
    <row r="15" spans="1:13" ht="16.5" thickBot="1">
      <c r="A15" s="57">
        <f>A14+1</f>
        <v>2</v>
      </c>
      <c r="B15" s="20">
        <f t="shared" si="1"/>
        <v>213251.20700434948</v>
      </c>
      <c r="C15" s="20">
        <f t="shared" si="1"/>
        <v>213801.96110844114</v>
      </c>
      <c r="D15" s="20">
        <f t="shared" si="1"/>
        <v>214353.57884438764</v>
      </c>
      <c r="E15" s="20">
        <f t="shared" si="1"/>
        <v>214906.05989778053</v>
      </c>
      <c r="F15" s="20">
        <f t="shared" si="1"/>
        <v>215459.40395009913</v>
      </c>
      <c r="G15" s="58">
        <f t="shared" si="1"/>
        <v>216013.61067871755</v>
      </c>
      <c r="H15" s="20">
        <f t="shared" si="1"/>
        <v>216568.6797569124</v>
      </c>
      <c r="I15" s="20">
        <f t="shared" si="1"/>
        <v>217124.61085387028</v>
      </c>
      <c r="J15" s="20">
        <f t="shared" si="1"/>
        <v>217681.40363469534</v>
      </c>
      <c r="K15" s="20">
        <f t="shared" si="1"/>
        <v>218239.05776041726</v>
      </c>
      <c r="L15" s="20">
        <f t="shared" si="1"/>
        <v>218797.57288799834</v>
      </c>
      <c r="M15" s="20">
        <f t="shared" si="1"/>
        <v>219356.94867034222</v>
      </c>
    </row>
    <row r="16" spans="1:13" ht="16.5" thickBot="1">
      <c r="A16" s="57">
        <f aca="true" t="shared" si="2" ref="A16:A33">A15+1</f>
        <v>3</v>
      </c>
      <c r="B16" s="20">
        <f t="shared" si="1"/>
        <v>143759.2375756084</v>
      </c>
      <c r="C16" s="20">
        <f t="shared" si="1"/>
        <v>144306.8783259047</v>
      </c>
      <c r="D16" s="20">
        <f t="shared" si="1"/>
        <v>144855.81537067654</v>
      </c>
      <c r="E16" s="20">
        <f t="shared" si="1"/>
        <v>145406.04815326165</v>
      </c>
      <c r="F16" s="20">
        <f t="shared" si="1"/>
        <v>145957.5761028583</v>
      </c>
      <c r="G16" s="58">
        <f t="shared" si="1"/>
        <v>146510.39863455406</v>
      </c>
      <c r="H16" s="20">
        <f t="shared" si="1"/>
        <v>147064.5151493556</v>
      </c>
      <c r="I16" s="20">
        <f t="shared" si="1"/>
        <v>147619.92503421844</v>
      </c>
      <c r="J16" s="20">
        <f t="shared" si="1"/>
        <v>148176.62766207737</v>
      </c>
      <c r="K16" s="20">
        <f t="shared" si="1"/>
        <v>148734.6223918779</v>
      </c>
      <c r="L16" s="20">
        <f t="shared" si="1"/>
        <v>149293.90856860738</v>
      </c>
      <c r="M16" s="20">
        <f t="shared" si="1"/>
        <v>149854.48552332737</v>
      </c>
    </row>
    <row r="17" spans="1:13" ht="16.5" thickBot="1">
      <c r="A17" s="57">
        <f t="shared" si="2"/>
        <v>4</v>
      </c>
      <c r="B17" s="20">
        <f t="shared" si="1"/>
        <v>109022.02962825057</v>
      </c>
      <c r="C17" s="20">
        <f t="shared" si="1"/>
        <v>109570.17014704381</v>
      </c>
      <c r="D17" s="20">
        <f t="shared" si="1"/>
        <v>110120.03888657055</v>
      </c>
      <c r="E17" s="20">
        <f t="shared" si="1"/>
        <v>110671.63494655756</v>
      </c>
      <c r="F17" s="20">
        <f t="shared" si="1"/>
        <v>111224.95739304864</v>
      </c>
      <c r="G17" s="58">
        <f t="shared" si="1"/>
        <v>111780.00525848508</v>
      </c>
      <c r="H17" s="20">
        <f t="shared" si="1"/>
        <v>112336.77754178927</v>
      </c>
      <c r="I17" s="20">
        <f t="shared" si="1"/>
        <v>112895.2732084499</v>
      </c>
      <c r="J17" s="20">
        <f t="shared" si="1"/>
        <v>113455.49119060989</v>
      </c>
      <c r="K17" s="20">
        <f t="shared" si="1"/>
        <v>114017.43038715629</v>
      </c>
      <c r="L17" s="20">
        <f t="shared" si="1"/>
        <v>114581.08966381248</v>
      </c>
      <c r="M17" s="20">
        <f t="shared" si="1"/>
        <v>115146.46785323258</v>
      </c>
    </row>
    <row r="18" spans="1:13" ht="16.5" thickBot="1">
      <c r="A18" s="57">
        <f t="shared" si="2"/>
        <v>5</v>
      </c>
      <c r="B18" s="20">
        <f t="shared" si="1"/>
        <v>88186.72379068154</v>
      </c>
      <c r="C18" s="20">
        <f t="shared" si="1"/>
        <v>88736.80802740138</v>
      </c>
      <c r="D18" s="20">
        <f t="shared" si="1"/>
        <v>89289.05166355918</v>
      </c>
      <c r="E18" s="20">
        <f t="shared" si="1"/>
        <v>89843.45332031569</v>
      </c>
      <c r="F18" s="20">
        <f t="shared" si="1"/>
        <v>90400.01155299683</v>
      </c>
      <c r="G18" s="58">
        <f t="shared" si="1"/>
        <v>90958.72485128201</v>
      </c>
      <c r="H18" s="20">
        <f t="shared" si="1"/>
        <v>91519.59163940004</v>
      </c>
      <c r="I18" s="20">
        <f t="shared" si="1"/>
        <v>92082.61027633176</v>
      </c>
      <c r="J18" s="20">
        <f t="shared" si="1"/>
        <v>92647.77905601941</v>
      </c>
      <c r="K18" s="20">
        <f t="shared" si="1"/>
        <v>93215.09620758325</v>
      </c>
      <c r="L18" s="20">
        <f t="shared" si="1"/>
        <v>93784.55989554433</v>
      </c>
      <c r="M18" s="20">
        <f t="shared" si="1"/>
        <v>94356.16822005471</v>
      </c>
    </row>
    <row r="19" spans="1:13" ht="16.5" thickBot="1">
      <c r="A19" s="57">
        <f t="shared" si="2"/>
        <v>6</v>
      </c>
      <c r="B19" s="20">
        <f t="shared" si="1"/>
        <v>74302.36634918167</v>
      </c>
      <c r="C19" s="20">
        <f t="shared" si="1"/>
        <v>74855.11488736134</v>
      </c>
      <c r="D19" s="20">
        <f t="shared" si="1"/>
        <v>75410.45314526706</v>
      </c>
      <c r="E19" s="20">
        <f t="shared" si="1"/>
        <v>75968.3790971937</v>
      </c>
      <c r="F19" s="20">
        <f t="shared" si="1"/>
        <v>76528.89060381874</v>
      </c>
      <c r="G19" s="58">
        <f t="shared" si="1"/>
        <v>77091.98541259227</v>
      </c>
      <c r="H19" s="20">
        <f t="shared" si="1"/>
        <v>77657.66115814493</v>
      </c>
      <c r="I19" s="20">
        <f t="shared" si="1"/>
        <v>78225.91536271252</v>
      </c>
      <c r="J19" s="20">
        <f t="shared" si="1"/>
        <v>78796.7454365781</v>
      </c>
      <c r="K19" s="20">
        <f t="shared" si="1"/>
        <v>79370.14867853078</v>
      </c>
      <c r="L19" s="20">
        <f t="shared" si="1"/>
        <v>79946.12227634134</v>
      </c>
      <c r="M19" s="20">
        <f t="shared" si="1"/>
        <v>80524.66330725465</v>
      </c>
    </row>
    <row r="20" spans="1:13" ht="16.5" thickBot="1">
      <c r="A20" s="57">
        <f t="shared" si="2"/>
        <v>7</v>
      </c>
      <c r="B20" s="20">
        <f t="shared" si="1"/>
        <v>64389.9766359599</v>
      </c>
      <c r="C20" s="20">
        <f t="shared" si="1"/>
        <v>64945.799781663474</v>
      </c>
      <c r="D20" s="20">
        <f t="shared" si="1"/>
        <v>65504.64197008964</v>
      </c>
      <c r="E20" s="20">
        <f t="shared" si="1"/>
        <v>66066.50032730887</v>
      </c>
      <c r="F20" s="20">
        <f t="shared" si="1"/>
        <v>66631.37179942403</v>
      </c>
      <c r="G20" s="58">
        <f t="shared" si="1"/>
        <v>67199.25315330978</v>
      </c>
      <c r="H20" s="20">
        <f t="shared" si="1"/>
        <v>67770.14097738951</v>
      </c>
      <c r="I20" s="20">
        <f t="shared" si="1"/>
        <v>68344.03168244925</v>
      </c>
      <c r="J20" s="20">
        <f t="shared" si="1"/>
        <v>68920.92150248794</v>
      </c>
      <c r="K20" s="20">
        <f t="shared" si="1"/>
        <v>69500.80649560445</v>
      </c>
      <c r="L20" s="20">
        <f t="shared" si="1"/>
        <v>70083.68254491969</v>
      </c>
      <c r="M20" s="20">
        <f t="shared" si="1"/>
        <v>70669.54535953504</v>
      </c>
    </row>
    <row r="21" spans="1:13" ht="16.5" thickBot="1">
      <c r="A21" s="57">
        <f t="shared" si="2"/>
        <v>8</v>
      </c>
      <c r="B21" s="20">
        <f t="shared" si="1"/>
        <v>56960.06387632593</v>
      </c>
      <c r="C21" s="20">
        <f t="shared" si="1"/>
        <v>57519.216567079915</v>
      </c>
      <c r="D21" s="20">
        <f t="shared" si="1"/>
        <v>58081.81647737829</v>
      </c>
      <c r="E21" s="20">
        <f t="shared" si="1"/>
        <v>58647.85965098454</v>
      </c>
      <c r="F21" s="20">
        <f t="shared" si="1"/>
        <v>59217.34186394172</v>
      </c>
      <c r="G21" s="58">
        <f t="shared" si="1"/>
        <v>59790.2586258813</v>
      </c>
      <c r="H21" s="20">
        <f t="shared" si="1"/>
        <v>60366.60518140437</v>
      </c>
      <c r="I21" s="20">
        <f t="shared" si="1"/>
        <v>60946.37651153436</v>
      </c>
      <c r="J21" s="20">
        <f t="shared" si="1"/>
        <v>61529.56733524021</v>
      </c>
      <c r="K21" s="20">
        <f t="shared" si="1"/>
        <v>62116.172111029424</v>
      </c>
      <c r="L21" s="20">
        <f t="shared" si="1"/>
        <v>62706.18503860975</v>
      </c>
      <c r="M21" s="20">
        <f t="shared" si="1"/>
        <v>63299.600060619</v>
      </c>
    </row>
    <row r="22" spans="1:13" ht="16.5" thickBot="1">
      <c r="A22" s="57">
        <f t="shared" si="2"/>
        <v>9</v>
      </c>
      <c r="B22" s="20">
        <f t="shared" si="1"/>
        <v>51185.13280455477</v>
      </c>
      <c r="C22" s="20">
        <f t="shared" si="1"/>
        <v>51747.78345857078</v>
      </c>
      <c r="D22" s="20">
        <f t="shared" si="1"/>
        <v>52314.308209966875</v>
      </c>
      <c r="E22" s="20">
        <f t="shared" si="1"/>
        <v>52884.7017537792</v>
      </c>
      <c r="F22" s="20">
        <f t="shared" si="1"/>
        <v>53458.95840545099</v>
      </c>
      <c r="G22" s="58">
        <f t="shared" si="1"/>
        <v>54037.072103024846</v>
      </c>
      <c r="H22" s="20">
        <f t="shared" si="1"/>
        <v>54619.03640946421</v>
      </c>
      <c r="I22" s="20">
        <f t="shared" si="1"/>
        <v>55204.844515101955</v>
      </c>
      <c r="J22" s="20">
        <f t="shared" si="1"/>
        <v>55794.48924021451</v>
      </c>
      <c r="K22" s="20">
        <f t="shared" si="1"/>
        <v>56387.96303771974</v>
      </c>
      <c r="L22" s="20">
        <f t="shared" si="1"/>
        <v>56985.257995996384</v>
      </c>
      <c r="M22" s="20">
        <f t="shared" si="1"/>
        <v>57586.36584182348</v>
      </c>
    </row>
    <row r="23" spans="1:13" ht="16.5" thickBot="1">
      <c r="A23" s="57">
        <f t="shared" si="2"/>
        <v>10</v>
      </c>
      <c r="B23" s="20">
        <f t="shared" si="1"/>
        <v>46568.68591035845</v>
      </c>
      <c r="C23" s="20">
        <f t="shared" si="1"/>
        <v>47134.950851982285</v>
      </c>
      <c r="D23" s="20">
        <f t="shared" si="1"/>
        <v>47705.51531559807</v>
      </c>
      <c r="E23" s="20">
        <f t="shared" si="1"/>
        <v>48280.37234919477</v>
      </c>
      <c r="F23" s="20">
        <f t="shared" si="1"/>
        <v>48859.51448259277</v>
      </c>
      <c r="G23" s="58">
        <f t="shared" si="1"/>
        <v>49442.93373095166</v>
      </c>
      <c r="H23" s="20">
        <f t="shared" si="1"/>
        <v>50030.621598493846</v>
      </c>
      <c r="I23" s="20">
        <f t="shared" si="1"/>
        <v>50622.56908244075</v>
      </c>
      <c r="J23" s="20">
        <f t="shared" si="1"/>
        <v>51218.76667715826</v>
      </c>
      <c r="K23" s="20">
        <f t="shared" si="1"/>
        <v>51819.204378507646</v>
      </c>
      <c r="L23" s="20">
        <f t="shared" si="1"/>
        <v>52423.8716883982</v>
      </c>
      <c r="M23" s="20">
        <f t="shared" si="1"/>
        <v>53032.75761953764</v>
      </c>
    </row>
    <row r="24" spans="1:13" ht="16.5" thickBot="1">
      <c r="A24" s="57">
        <f t="shared" si="2"/>
        <v>11</v>
      </c>
      <c r="B24" s="20">
        <f aca="true" t="shared" si="3" ref="B24:M33">-PMT(B$13/12,$A24*12,$B$1)</f>
        <v>42794.76991466886</v>
      </c>
      <c r="C24" s="20">
        <f t="shared" si="3"/>
        <v>43364.73215275867</v>
      </c>
      <c r="D24" s="20">
        <f t="shared" si="3"/>
        <v>43939.41772976452</v>
      </c>
      <c r="E24" s="20">
        <f t="shared" si="3"/>
        <v>44518.81771689836</v>
      </c>
      <c r="F24" s="20">
        <f t="shared" si="3"/>
        <v>45102.92249949023</v>
      </c>
      <c r="G24" s="58">
        <f t="shared" si="3"/>
        <v>45691.72178238722</v>
      </c>
      <c r="H24" s="20">
        <f t="shared" si="3"/>
        <v>46285.204595695475</v>
      </c>
      <c r="I24" s="20">
        <f t="shared" si="3"/>
        <v>46883.35930085955</v>
      </c>
      <c r="J24" s="20">
        <f t="shared" si="3"/>
        <v>47486.173597072186</v>
      </c>
      <c r="K24" s="20">
        <f t="shared" si="3"/>
        <v>48093.63452800835</v>
      </c>
      <c r="L24" s="20">
        <f t="shared" si="3"/>
        <v>48705.728488875844</v>
      </c>
      <c r="M24" s="20">
        <f t="shared" si="3"/>
        <v>49322.441233775935</v>
      </c>
    </row>
    <row r="25" spans="1:13" ht="16.5" thickBot="1">
      <c r="A25" s="57">
        <f t="shared" si="2"/>
        <v>12</v>
      </c>
      <c r="B25" s="20">
        <f t="shared" si="3"/>
        <v>39652.74900763278</v>
      </c>
      <c r="C25" s="20">
        <f t="shared" si="3"/>
        <v>40226.46919049198</v>
      </c>
      <c r="D25" s="20">
        <f t="shared" si="3"/>
        <v>40805.334767469845</v>
      </c>
      <c r="E25" s="20">
        <f t="shared" si="3"/>
        <v>41389.33447240198</v>
      </c>
      <c r="F25" s="20">
        <f t="shared" si="3"/>
        <v>41978.4561541195</v>
      </c>
      <c r="G25" s="58">
        <f t="shared" si="3"/>
        <v>42572.68678448733</v>
      </c>
      <c r="H25" s="20">
        <f t="shared" si="3"/>
        <v>43172.0124669652</v>
      </c>
      <c r="I25" s="20">
        <f t="shared" si="3"/>
        <v>43776.4184456802</v>
      </c>
      <c r="J25" s="20">
        <f t="shared" si="3"/>
        <v>44385.88911500006</v>
      </c>
      <c r="K25" s="20">
        <f t="shared" si="3"/>
        <v>45000.40802959483</v>
      </c>
      <c r="L25" s="20">
        <f t="shared" si="3"/>
        <v>45619.95791497496</v>
      </c>
      <c r="M25" s="20">
        <f t="shared" si="3"/>
        <v>46244.52067849261</v>
      </c>
    </row>
    <row r="26" spans="1:13" ht="16.5" thickBot="1">
      <c r="A26" s="57">
        <f t="shared" si="2"/>
        <v>13</v>
      </c>
      <c r="B26" s="20">
        <f t="shared" si="3"/>
        <v>36996.79813070436</v>
      </c>
      <c r="C26" s="20">
        <f t="shared" si="3"/>
        <v>37574.32128847231</v>
      </c>
      <c r="D26" s="20">
        <f t="shared" si="3"/>
        <v>38157.40998064174</v>
      </c>
      <c r="E26" s="20">
        <f t="shared" si="3"/>
        <v>38746.05021279307</v>
      </c>
      <c r="F26" s="20">
        <f t="shared" si="3"/>
        <v>39340.226872875945</v>
      </c>
      <c r="G26" s="58">
        <f t="shared" si="3"/>
        <v>39939.923742838</v>
      </c>
      <c r="H26" s="20">
        <f t="shared" si="3"/>
        <v>40545.12351102072</v>
      </c>
      <c r="I26" s="20">
        <f t="shared" si="3"/>
        <v>41155.80778530416</v>
      </c>
      <c r="J26" s="20">
        <f t="shared" si="3"/>
        <v>41771.95710698158</v>
      </c>
      <c r="K26" s="20">
        <f t="shared" si="3"/>
        <v>42393.55096534384</v>
      </c>
      <c r="L26" s="20">
        <f t="shared" si="3"/>
        <v>43020.56781295277</v>
      </c>
      <c r="M26" s="20">
        <f t="shared" si="3"/>
        <v>43652.985081581835</v>
      </c>
    </row>
    <row r="27" spans="1:13" ht="16.5" thickBot="1">
      <c r="A27" s="57">
        <f t="shared" si="2"/>
        <v>14</v>
      </c>
      <c r="B27" s="20">
        <f t="shared" si="3"/>
        <v>34722.75628078558</v>
      </c>
      <c r="C27" s="20">
        <f t="shared" si="3"/>
        <v>35304.11616073672</v>
      </c>
      <c r="D27" s="20">
        <f t="shared" si="3"/>
        <v>35891.459648367854</v>
      </c>
      <c r="E27" s="20">
        <f t="shared" si="3"/>
        <v>36484.76960048419</v>
      </c>
      <c r="F27" s="20">
        <f t="shared" si="3"/>
        <v>37084.027488226384</v>
      </c>
      <c r="G27" s="58">
        <f t="shared" si="3"/>
        <v>37689.21341347506</v>
      </c>
      <c r="H27" s="20">
        <f t="shared" si="3"/>
        <v>38300.30612634699</v>
      </c>
      <c r="I27" s="20">
        <f t="shared" si="3"/>
        <v>38917.28304375281</v>
      </c>
      <c r="J27" s="20">
        <f t="shared" si="3"/>
        <v>39540.120268985724</v>
      </c>
      <c r="K27" s="20">
        <f t="shared" si="3"/>
        <v>40168.792612308505</v>
      </c>
      <c r="L27" s="20">
        <f t="shared" si="3"/>
        <v>40803.27361250482</v>
      </c>
      <c r="M27" s="20">
        <f t="shared" si="3"/>
        <v>41443.53555935993</v>
      </c>
    </row>
    <row r="28" spans="1:13" ht="16.5" thickBot="1">
      <c r="A28" s="57">
        <f t="shared" si="2"/>
        <v>15</v>
      </c>
      <c r="B28" s="20">
        <f t="shared" si="3"/>
        <v>32754.238492791592</v>
      </c>
      <c r="C28" s="20">
        <f t="shared" si="3"/>
        <v>33339.460450449325</v>
      </c>
      <c r="D28" s="20">
        <f t="shared" si="3"/>
        <v>33931.08187130042</v>
      </c>
      <c r="E28" s="20">
        <f t="shared" si="3"/>
        <v>34529.082013899504</v>
      </c>
      <c r="F28" s="20">
        <f t="shared" si="3"/>
        <v>35133.43844599414</v>
      </c>
      <c r="G28" s="58">
        <f t="shared" si="3"/>
        <v>35744.127067158755</v>
      </c>
      <c r="H28" s="20">
        <f t="shared" si="3"/>
        <v>36361.12213293946</v>
      </c>
      <c r="I28" s="20">
        <f t="shared" si="3"/>
        <v>36984.396280463516</v>
      </c>
      <c r="J28" s="20">
        <f t="shared" si="3"/>
        <v>37613.92055546455</v>
      </c>
      <c r="K28" s="20">
        <f t="shared" si="3"/>
        <v>38249.66444067259</v>
      </c>
      <c r="L28" s="20">
        <f t="shared" si="3"/>
        <v>38891.59588551555</v>
      </c>
      <c r="M28" s="20">
        <f t="shared" si="3"/>
        <v>39539.681337077236</v>
      </c>
    </row>
    <row r="29" spans="1:13" ht="16.5" thickBot="1">
      <c r="A29" s="57">
        <f t="shared" si="2"/>
        <v>16</v>
      </c>
      <c r="B29" s="20">
        <f t="shared" si="3"/>
        <v>31033.95582882945</v>
      </c>
      <c r="C29" s="20">
        <f t="shared" si="3"/>
        <v>31623.05881652845</v>
      </c>
      <c r="D29" s="20">
        <f t="shared" si="3"/>
        <v>32218.97475590259</v>
      </c>
      <c r="E29" s="20">
        <f t="shared" si="3"/>
        <v>32821.67882955647</v>
      </c>
      <c r="F29" s="20">
        <f t="shared" si="3"/>
        <v>33431.14418555049</v>
      </c>
      <c r="G29" s="58">
        <f t="shared" si="3"/>
        <v>34047.34196801925</v>
      </c>
      <c r="H29" s="20">
        <f t="shared" si="3"/>
        <v>34670.24134983262</v>
      </c>
      <c r="I29" s="20">
        <f t="shared" si="3"/>
        <v>35299.80956722825</v>
      </c>
      <c r="J29" s="20">
        <f t="shared" si="3"/>
        <v>35936.01195634135</v>
      </c>
      <c r="K29" s="20">
        <f t="shared" si="3"/>
        <v>36578.8119915536</v>
      </c>
      <c r="L29" s="20">
        <f t="shared" si="3"/>
        <v>37228.17132558032</v>
      </c>
      <c r="M29" s="20">
        <f t="shared" si="3"/>
        <v>37884.049831212054</v>
      </c>
    </row>
    <row r="30" spans="1:13" ht="16.5" thickBot="1">
      <c r="A30" s="57">
        <f t="shared" si="2"/>
        <v>17</v>
      </c>
      <c r="B30" s="20">
        <f t="shared" si="3"/>
        <v>29518.09890067811</v>
      </c>
      <c r="C30" s="20">
        <f t="shared" si="3"/>
        <v>30111.096872182366</v>
      </c>
      <c r="D30" s="20">
        <f t="shared" si="3"/>
        <v>30711.318769186284</v>
      </c>
      <c r="E30" s="20">
        <f t="shared" si="3"/>
        <v>31318.735193197004</v>
      </c>
      <c r="F30" s="20">
        <f t="shared" si="3"/>
        <v>31933.31432758512</v>
      </c>
      <c r="G30" s="58">
        <f t="shared" si="3"/>
        <v>32555.021978280147</v>
      </c>
      <c r="H30" s="20">
        <f t="shared" si="3"/>
        <v>33183.8216171693</v>
      </c>
      <c r="I30" s="20">
        <f t="shared" si="3"/>
        <v>33819.674428093225</v>
      </c>
      <c r="J30" s="20">
        <f t="shared" si="3"/>
        <v>34462.539355328445</v>
      </c>
      <c r="K30" s="20">
        <f t="shared" si="3"/>
        <v>35112.37315444045</v>
      </c>
      <c r="L30" s="20">
        <f t="shared" si="3"/>
        <v>35769.13044538749</v>
      </c>
      <c r="M30" s="20">
        <f t="shared" si="3"/>
        <v>36432.76376775073</v>
      </c>
    </row>
    <row r="31" spans="1:13" ht="16.5" thickBot="1">
      <c r="A31" s="57">
        <f t="shared" si="2"/>
        <v>18</v>
      </c>
      <c r="B31" s="20">
        <f t="shared" si="3"/>
        <v>28172.593551507307</v>
      </c>
      <c r="C31" s="20">
        <f t="shared" si="3"/>
        <v>28769.49647738741</v>
      </c>
      <c r="D31" s="20">
        <f t="shared" si="3"/>
        <v>29374.031642080605</v>
      </c>
      <c r="E31" s="20">
        <f t="shared" si="3"/>
        <v>29986.164534219726</v>
      </c>
      <c r="F31" s="20">
        <f t="shared" si="3"/>
        <v>30605.857799829115</v>
      </c>
      <c r="G31" s="58">
        <f t="shared" si="3"/>
        <v>31233.071295562568</v>
      </c>
      <c r="H31" s="20">
        <f t="shared" si="3"/>
        <v>31867.76214545081</v>
      </c>
      <c r="I31" s="20">
        <f t="shared" si="3"/>
        <v>32509.88480100448</v>
      </c>
      <c r="J31" s="20">
        <f t="shared" si="3"/>
        <v>33159.39110451158</v>
      </c>
      <c r="K31" s="20">
        <f t="shared" si="3"/>
        <v>33816.23035536144</v>
      </c>
      <c r="L31" s="20">
        <f t="shared" si="3"/>
        <v>34480.34937922115</v>
      </c>
      <c r="M31" s="20">
        <f t="shared" si="3"/>
        <v>35151.692599885115</v>
      </c>
    </row>
    <row r="32" spans="1:13" ht="16.5" thickBot="1">
      <c r="A32" s="57">
        <f t="shared" si="2"/>
        <v>19</v>
      </c>
      <c r="B32" s="20">
        <f t="shared" si="3"/>
        <v>26970.538953957283</v>
      </c>
      <c r="C32" s="20">
        <f t="shared" si="3"/>
        <v>27571.353570696618</v>
      </c>
      <c r="D32" s="20">
        <f t="shared" si="3"/>
        <v>28180.205935089463</v>
      </c>
      <c r="E32" s="20">
        <f t="shared" si="3"/>
        <v>28797.055865348128</v>
      </c>
      <c r="F32" s="20">
        <f t="shared" si="3"/>
        <v>29421.859870945704</v>
      </c>
      <c r="G32" s="58">
        <f t="shared" si="3"/>
        <v>30054.571221270213</v>
      </c>
      <c r="H32" s="20">
        <f t="shared" si="3"/>
        <v>30695.140018757367</v>
      </c>
      <c r="I32" s="20">
        <f t="shared" si="3"/>
        <v>31343.51327628219</v>
      </c>
      <c r="J32" s="20">
        <f t="shared" si="3"/>
        <v>31999.634998580645</v>
      </c>
      <c r="K32" s="20">
        <f t="shared" si="3"/>
        <v>32663.44626746243</v>
      </c>
      <c r="L32" s="20">
        <f t="shared" si="3"/>
        <v>33334.885330568046</v>
      </c>
      <c r="M32" s="20">
        <f t="shared" si="3"/>
        <v>34013.887693417004</v>
      </c>
    </row>
    <row r="33" spans="1:13" ht="16.5" thickBot="1">
      <c r="A33" s="57">
        <f t="shared" si="2"/>
        <v>20</v>
      </c>
      <c r="B33" s="20">
        <f t="shared" si="3"/>
        <v>25890.414278852222</v>
      </c>
      <c r="C33" s="20">
        <f t="shared" si="3"/>
        <v>26495.1446516115</v>
      </c>
      <c r="D33" s="20">
        <f t="shared" si="3"/>
        <v>27108.31533443414</v>
      </c>
      <c r="E33" s="20">
        <f t="shared" si="3"/>
        <v>27729.879892695604</v>
      </c>
      <c r="F33" s="20">
        <f t="shared" si="3"/>
        <v>28359.788074717293</v>
      </c>
      <c r="G33" s="58">
        <f t="shared" si="3"/>
        <v>28997.985899154664</v>
      </c>
      <c r="H33" s="20">
        <f t="shared" si="3"/>
        <v>29644.415748011124</v>
      </c>
      <c r="I33" s="20">
        <f t="shared" si="3"/>
        <v>30299.01646497093</v>
      </c>
      <c r="J33" s="20">
        <f t="shared" si="3"/>
        <v>30961.723458730896</v>
      </c>
      <c r="K33" s="20">
        <f t="shared" si="3"/>
        <v>31632.46881099813</v>
      </c>
      <c r="L33" s="20">
        <f t="shared" si="3"/>
        <v>32311.18138881116</v>
      </c>
      <c r="M33" s="20">
        <f t="shared" si="3"/>
        <v>32997.78696083288</v>
      </c>
    </row>
    <row r="35" spans="1:3" ht="28.5" thickBot="1">
      <c r="A35" s="14" t="s">
        <v>11</v>
      </c>
      <c r="C35" s="62"/>
    </row>
    <row r="36" spans="1:13" ht="16.5" thickBot="1">
      <c r="A36" s="56"/>
      <c r="B36" s="67" t="s">
        <v>3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ht="16.5" thickBot="1">
      <c r="A37" s="57" t="s">
        <v>9</v>
      </c>
      <c r="B37" s="15">
        <f>C37-$B$3</f>
        <v>0.022500000000000006</v>
      </c>
      <c r="C37" s="15">
        <f>D37-$B$3</f>
        <v>0.025000000000000005</v>
      </c>
      <c r="D37" s="15">
        <f>E37-$B$3</f>
        <v>0.027500000000000004</v>
      </c>
      <c r="E37" s="15">
        <f>F37-$B$3</f>
        <v>0.030000000000000002</v>
      </c>
      <c r="F37" s="15">
        <f>G37-$B$3</f>
        <v>0.0325</v>
      </c>
      <c r="G37" s="15">
        <f>B2</f>
        <v>0.035</v>
      </c>
      <c r="H37" s="15">
        <f aca="true" t="shared" si="4" ref="H37:M37">G37+$B$3</f>
        <v>0.037500000000000006</v>
      </c>
      <c r="I37" s="15">
        <f t="shared" si="4"/>
        <v>0.04000000000000001</v>
      </c>
      <c r="J37" s="15">
        <f t="shared" si="4"/>
        <v>0.04250000000000001</v>
      </c>
      <c r="K37" s="15">
        <f t="shared" si="4"/>
        <v>0.04500000000000001</v>
      </c>
      <c r="L37" s="15">
        <f t="shared" si="4"/>
        <v>0.047500000000000014</v>
      </c>
      <c r="M37" s="15">
        <f t="shared" si="4"/>
        <v>0.05000000000000002</v>
      </c>
    </row>
    <row r="38" spans="1:13" ht="16.5" thickBot="1">
      <c r="A38" s="57">
        <v>1</v>
      </c>
      <c r="B38" s="60">
        <f>PMT(B$37/12,$A38*12,-$B$1)*$A38*12-$B$1</f>
        <v>61146.77474608272</v>
      </c>
      <c r="C38" s="60">
        <f aca="true" t="shared" si="5" ref="C38:M38">PMT(C$37/12,$A38*12,-$B$1)*$A38*12-$B$1</f>
        <v>67966.66983687878</v>
      </c>
      <c r="D38" s="60">
        <f t="shared" si="5"/>
        <v>74791.72064953297</v>
      </c>
      <c r="E38" s="60">
        <f t="shared" si="5"/>
        <v>81621.9255093364</v>
      </c>
      <c r="F38" s="60">
        <f t="shared" si="5"/>
        <v>88457.28273608349</v>
      </c>
      <c r="G38" s="59">
        <f t="shared" si="5"/>
        <v>95297.79064406548</v>
      </c>
      <c r="H38" s="60">
        <f t="shared" si="5"/>
        <v>102143.44754208624</v>
      </c>
      <c r="I38" s="60">
        <f t="shared" si="5"/>
        <v>108994.2517334763</v>
      </c>
      <c r="J38" s="60">
        <f t="shared" si="5"/>
        <v>115850.20151608717</v>
      </c>
      <c r="K38" s="60">
        <f t="shared" si="5"/>
        <v>122711.29518232308</v>
      </c>
      <c r="L38" s="60">
        <f t="shared" si="5"/>
        <v>129577.53101913258</v>
      </c>
      <c r="M38" s="60">
        <f t="shared" si="5"/>
        <v>136448.90730802715</v>
      </c>
    </row>
    <row r="39" spans="1:13" ht="16.5" thickBot="1">
      <c r="A39" s="57">
        <f>A38+1</f>
        <v>2</v>
      </c>
      <c r="B39" s="60">
        <f aca="true" t="shared" si="6" ref="B39:M57">PMT(B$37/12,$A39*12,-$B$1)*$A39*12-$B$1</f>
        <v>118028.96810438763</v>
      </c>
      <c r="C39" s="60">
        <f t="shared" si="6"/>
        <v>131247.0666025877</v>
      </c>
      <c r="D39" s="60">
        <f t="shared" si="6"/>
        <v>144485.89226530306</v>
      </c>
      <c r="E39" s="60">
        <f t="shared" si="6"/>
        <v>157745.43754673284</v>
      </c>
      <c r="F39" s="60">
        <f t="shared" si="6"/>
        <v>171025.69480237924</v>
      </c>
      <c r="G39" s="59">
        <f t="shared" si="6"/>
        <v>184326.65628922172</v>
      </c>
      <c r="H39" s="60">
        <f t="shared" si="6"/>
        <v>197648.31416589767</v>
      </c>
      <c r="I39" s="60">
        <f t="shared" si="6"/>
        <v>210990.6604928868</v>
      </c>
      <c r="J39" s="60">
        <f t="shared" si="6"/>
        <v>224353.68723268807</v>
      </c>
      <c r="K39" s="60">
        <f t="shared" si="6"/>
        <v>237737.38625001442</v>
      </c>
      <c r="L39" s="60">
        <f t="shared" si="6"/>
        <v>251141.7493119603</v>
      </c>
      <c r="M39" s="60">
        <f t="shared" si="6"/>
        <v>264566.76808821317</v>
      </c>
    </row>
    <row r="40" spans="1:13" ht="16.5" thickBot="1">
      <c r="A40" s="57">
        <f aca="true" t="shared" si="7" ref="A40:A57">A39+1</f>
        <v>3</v>
      </c>
      <c r="B40" s="60">
        <f t="shared" si="6"/>
        <v>175332.5527219018</v>
      </c>
      <c r="C40" s="60">
        <f t="shared" si="6"/>
        <v>195047.61973256804</v>
      </c>
      <c r="D40" s="60">
        <f t="shared" si="6"/>
        <v>214809.35334435478</v>
      </c>
      <c r="E40" s="60">
        <f t="shared" si="6"/>
        <v>234617.73351741955</v>
      </c>
      <c r="F40" s="60">
        <f t="shared" si="6"/>
        <v>254472.739702899</v>
      </c>
      <c r="G40" s="59">
        <f t="shared" si="6"/>
        <v>274374.35084394645</v>
      </c>
      <c r="H40" s="60">
        <f t="shared" si="6"/>
        <v>294322.54537680186</v>
      </c>
      <c r="I40" s="60">
        <f t="shared" si="6"/>
        <v>314317.301231863</v>
      </c>
      <c r="J40" s="60">
        <f t="shared" si="6"/>
        <v>334358.59583478514</v>
      </c>
      <c r="K40" s="60">
        <f t="shared" si="6"/>
        <v>354446.4061076045</v>
      </c>
      <c r="L40" s="60">
        <f t="shared" si="6"/>
        <v>374580.70846986584</v>
      </c>
      <c r="M40" s="60">
        <f t="shared" si="6"/>
        <v>394761.47883978486</v>
      </c>
    </row>
    <row r="41" spans="1:13" ht="16.5" thickBot="1">
      <c r="A41" s="57">
        <f t="shared" si="7"/>
        <v>4</v>
      </c>
      <c r="B41" s="60">
        <f t="shared" si="6"/>
        <v>233057.42215602752</v>
      </c>
      <c r="C41" s="60">
        <f t="shared" si="6"/>
        <v>259368.1670581028</v>
      </c>
      <c r="D41" s="60">
        <f t="shared" si="6"/>
        <v>285761.8665553862</v>
      </c>
      <c r="E41" s="60">
        <f t="shared" si="6"/>
        <v>312238.47743476275</v>
      </c>
      <c r="F41" s="60">
        <f t="shared" si="6"/>
        <v>338797.9548663348</v>
      </c>
      <c r="G41" s="59">
        <f t="shared" si="6"/>
        <v>365440.2524072835</v>
      </c>
      <c r="H41" s="60">
        <f t="shared" si="6"/>
        <v>392165.3220058847</v>
      </c>
      <c r="I41" s="60">
        <f t="shared" si="6"/>
        <v>418973.11400559545</v>
      </c>
      <c r="J41" s="60">
        <f t="shared" si="6"/>
        <v>445863.57714927476</v>
      </c>
      <c r="K41" s="60">
        <f t="shared" si="6"/>
        <v>472836.65858350135</v>
      </c>
      <c r="L41" s="60">
        <f t="shared" si="6"/>
        <v>499892.3038629992</v>
      </c>
      <c r="M41" s="60">
        <f t="shared" si="6"/>
        <v>527030.4569551637</v>
      </c>
    </row>
    <row r="42" spans="1:13" ht="16.5" thickBot="1">
      <c r="A42" s="57">
        <f t="shared" si="7"/>
        <v>5</v>
      </c>
      <c r="B42" s="60">
        <f t="shared" si="6"/>
        <v>291203.4274408929</v>
      </c>
      <c r="C42" s="60">
        <f t="shared" si="6"/>
        <v>324208.4816440828</v>
      </c>
      <c r="D42" s="60">
        <f t="shared" si="6"/>
        <v>357343.0998135507</v>
      </c>
      <c r="E42" s="60">
        <f t="shared" si="6"/>
        <v>390607.19921894185</v>
      </c>
      <c r="F42" s="60">
        <f t="shared" si="6"/>
        <v>424000.6931798095</v>
      </c>
      <c r="G42" s="59">
        <f t="shared" si="6"/>
        <v>457523.4910769202</v>
      </c>
      <c r="H42" s="60">
        <f t="shared" si="6"/>
        <v>491175.49836400244</v>
      </c>
      <c r="I42" s="60">
        <f t="shared" si="6"/>
        <v>524956.6165799061</v>
      </c>
      <c r="J42" s="60">
        <f t="shared" si="6"/>
        <v>558866.7433611639</v>
      </c>
      <c r="K42" s="60">
        <f t="shared" si="6"/>
        <v>592905.7724549957</v>
      </c>
      <c r="L42" s="60">
        <f t="shared" si="6"/>
        <v>627073.5937326597</v>
      </c>
      <c r="M42" s="60">
        <f t="shared" si="6"/>
        <v>661370.093203282</v>
      </c>
    </row>
    <row r="43" spans="1:13" ht="16.5" thickBot="1">
      <c r="A43" s="57">
        <f t="shared" si="7"/>
        <v>6</v>
      </c>
      <c r="B43" s="60">
        <f t="shared" si="6"/>
        <v>349770.37714107987</v>
      </c>
      <c r="C43" s="60">
        <f t="shared" si="6"/>
        <v>389568.2718900163</v>
      </c>
      <c r="D43" s="60">
        <f t="shared" si="6"/>
        <v>429552.6264592288</v>
      </c>
      <c r="E43" s="60">
        <f t="shared" si="6"/>
        <v>469723.2949979454</v>
      </c>
      <c r="F43" s="60">
        <f t="shared" si="6"/>
        <v>510080.12347494904</v>
      </c>
      <c r="G43" s="59">
        <f t="shared" si="6"/>
        <v>550622.9497066438</v>
      </c>
      <c r="H43" s="60">
        <f t="shared" si="6"/>
        <v>591351.6033864338</v>
      </c>
      <c r="I43" s="60">
        <f t="shared" si="6"/>
        <v>632265.906115301</v>
      </c>
      <c r="J43" s="60">
        <f t="shared" si="6"/>
        <v>673365.671433623</v>
      </c>
      <c r="K43" s="60">
        <f t="shared" si="6"/>
        <v>714650.7048542164</v>
      </c>
      <c r="L43" s="60">
        <f t="shared" si="6"/>
        <v>756120.8038965762</v>
      </c>
      <c r="M43" s="60">
        <f t="shared" si="6"/>
        <v>797775.7581223343</v>
      </c>
    </row>
    <row r="44" spans="1:13" ht="16.5" thickBot="1">
      <c r="A44" s="57">
        <f t="shared" si="7"/>
        <v>7</v>
      </c>
      <c r="B44" s="60">
        <f t="shared" si="6"/>
        <v>408758.0374206314</v>
      </c>
      <c r="C44" s="60">
        <f t="shared" si="6"/>
        <v>455447.181659732</v>
      </c>
      <c r="D44" s="60">
        <f t="shared" si="6"/>
        <v>502389.9254875295</v>
      </c>
      <c r="E44" s="60">
        <f t="shared" si="6"/>
        <v>549586.0274939444</v>
      </c>
      <c r="F44" s="60">
        <f t="shared" si="6"/>
        <v>597035.2311516181</v>
      </c>
      <c r="G44" s="59">
        <f t="shared" si="6"/>
        <v>644737.2648780216</v>
      </c>
      <c r="H44" s="60">
        <f t="shared" si="6"/>
        <v>692691.842100719</v>
      </c>
      <c r="I44" s="60">
        <f t="shared" si="6"/>
        <v>740898.661325736</v>
      </c>
      <c r="J44" s="60">
        <f t="shared" si="6"/>
        <v>789357.4062089864</v>
      </c>
      <c r="K44" s="60">
        <f t="shared" si="6"/>
        <v>838067.7456307746</v>
      </c>
      <c r="L44" s="60">
        <f t="shared" si="6"/>
        <v>887029.3337732544</v>
      </c>
      <c r="M44" s="60">
        <f t="shared" si="6"/>
        <v>936241.8102009436</v>
      </c>
    </row>
    <row r="45" spans="1:13" ht="16.5" thickBot="1">
      <c r="A45" s="57">
        <f t="shared" si="7"/>
        <v>8</v>
      </c>
      <c r="B45" s="60">
        <f t="shared" si="6"/>
        <v>468166.1321272887</v>
      </c>
      <c r="C45" s="60">
        <f t="shared" si="6"/>
        <v>521844.79043967184</v>
      </c>
      <c r="D45" s="60">
        <f t="shared" si="6"/>
        <v>575854.3818283156</v>
      </c>
      <c r="E45" s="60">
        <f t="shared" si="6"/>
        <v>630194.5264945161</v>
      </c>
      <c r="F45" s="60">
        <f t="shared" si="6"/>
        <v>684864.8189384053</v>
      </c>
      <c r="G45" s="59">
        <f t="shared" si="6"/>
        <v>739864.8280846048</v>
      </c>
      <c r="H45" s="60">
        <f t="shared" si="6"/>
        <v>795194.0974148195</v>
      </c>
      <c r="I45" s="60">
        <f t="shared" si="6"/>
        <v>850852.1451072991</v>
      </c>
      <c r="J45" s="60">
        <f t="shared" si="6"/>
        <v>906838.4641830605</v>
      </c>
      <c r="K45" s="60">
        <f t="shared" si="6"/>
        <v>963152.5226588249</v>
      </c>
      <c r="L45" s="60">
        <f t="shared" si="6"/>
        <v>1019793.763706536</v>
      </c>
      <c r="M45" s="60">
        <f t="shared" si="6"/>
        <v>1076761.6058194237</v>
      </c>
    </row>
    <row r="46" spans="1:13" ht="16.5" thickBot="1">
      <c r="A46" s="57">
        <f t="shared" si="7"/>
        <v>9</v>
      </c>
      <c r="B46" s="60">
        <f t="shared" si="6"/>
        <v>527994.3428919148</v>
      </c>
      <c r="C46" s="60">
        <f t="shared" si="6"/>
        <v>588760.613525644</v>
      </c>
      <c r="D46" s="60">
        <f t="shared" si="6"/>
        <v>649945.2866764227</v>
      </c>
      <c r="E46" s="60">
        <f t="shared" si="6"/>
        <v>711547.7894081529</v>
      </c>
      <c r="F46" s="60">
        <f t="shared" si="6"/>
        <v>773567.5077887066</v>
      </c>
      <c r="G46" s="59">
        <f t="shared" si="6"/>
        <v>836003.7871266836</v>
      </c>
      <c r="H46" s="60">
        <f t="shared" si="6"/>
        <v>898855.9322221344</v>
      </c>
      <c r="I46" s="60">
        <f t="shared" si="6"/>
        <v>962123.2076310115</v>
      </c>
      <c r="J46" s="60">
        <f t="shared" si="6"/>
        <v>1025804.8379431674</v>
      </c>
      <c r="K46" s="60">
        <f t="shared" si="6"/>
        <v>1089900.0080737313</v>
      </c>
      <c r="L46" s="60">
        <f t="shared" si="6"/>
        <v>1154407.8635676093</v>
      </c>
      <c r="M46" s="60">
        <f t="shared" si="6"/>
        <v>1219327.5109169353</v>
      </c>
    </row>
    <row r="47" spans="1:13" ht="16.5" thickBot="1">
      <c r="A47" s="57">
        <f t="shared" si="7"/>
        <v>10</v>
      </c>
      <c r="B47" s="60">
        <f t="shared" si="6"/>
        <v>588242.3092430141</v>
      </c>
      <c r="C47" s="60">
        <f t="shared" si="6"/>
        <v>656194.1022378746</v>
      </c>
      <c r="D47" s="60">
        <f t="shared" si="6"/>
        <v>724661.8378717694</v>
      </c>
      <c r="E47" s="60">
        <f t="shared" si="6"/>
        <v>793644.6819033725</v>
      </c>
      <c r="F47" s="60">
        <f t="shared" si="6"/>
        <v>863141.7379111322</v>
      </c>
      <c r="G47" s="59">
        <f t="shared" si="6"/>
        <v>933152.0477141999</v>
      </c>
      <c r="H47" s="60">
        <f t="shared" si="6"/>
        <v>1003674.5918192612</v>
      </c>
      <c r="I47" s="60">
        <f t="shared" si="6"/>
        <v>1074708.2898928896</v>
      </c>
      <c r="J47" s="60">
        <f t="shared" si="6"/>
        <v>1146252.0012589907</v>
      </c>
      <c r="K47" s="60">
        <f t="shared" si="6"/>
        <v>1218304.5254209172</v>
      </c>
      <c r="L47" s="60">
        <f t="shared" si="6"/>
        <v>1290864.602607783</v>
      </c>
      <c r="M47" s="60">
        <f t="shared" si="6"/>
        <v>1363930.9143445157</v>
      </c>
    </row>
    <row r="48" spans="1:13" ht="16.5" thickBot="1">
      <c r="A48" s="57">
        <f t="shared" si="7"/>
        <v>11</v>
      </c>
      <c r="B48" s="60">
        <f t="shared" si="6"/>
        <v>648909.6287362901</v>
      </c>
      <c r="C48" s="60">
        <f t="shared" si="6"/>
        <v>724144.6441641441</v>
      </c>
      <c r="D48" s="60">
        <f t="shared" si="6"/>
        <v>800003.1403289167</v>
      </c>
      <c r="E48" s="60">
        <f t="shared" si="6"/>
        <v>876483.9386305837</v>
      </c>
      <c r="F48" s="60">
        <f t="shared" si="6"/>
        <v>953585.7699327115</v>
      </c>
      <c r="G48" s="59">
        <f t="shared" si="6"/>
        <v>1031307.2752751131</v>
      </c>
      <c r="H48" s="60">
        <f t="shared" si="6"/>
        <v>1109647.0066318028</v>
      </c>
      <c r="I48" s="60">
        <f t="shared" si="6"/>
        <v>1188603.4277134603</v>
      </c>
      <c r="J48" s="60">
        <f t="shared" si="6"/>
        <v>1268174.9148135288</v>
      </c>
      <c r="K48" s="60">
        <f t="shared" si="6"/>
        <v>1348359.7576971026</v>
      </c>
      <c r="L48" s="60">
        <f t="shared" si="6"/>
        <v>1429156.160531612</v>
      </c>
      <c r="M48" s="60">
        <f t="shared" si="6"/>
        <v>1510562.2428584239</v>
      </c>
    </row>
    <row r="49" spans="1:13" ht="16.5" thickBot="1">
      <c r="A49" s="57">
        <f t="shared" si="7"/>
        <v>12</v>
      </c>
      <c r="B49" s="60">
        <f t="shared" si="6"/>
        <v>709995.8570991205</v>
      </c>
      <c r="C49" s="60">
        <f t="shared" si="6"/>
        <v>792611.5634308457</v>
      </c>
      <c r="D49" s="60">
        <f t="shared" si="6"/>
        <v>875968.2065156577</v>
      </c>
      <c r="E49" s="60">
        <f t="shared" si="6"/>
        <v>960064.164025885</v>
      </c>
      <c r="F49" s="60">
        <f t="shared" si="6"/>
        <v>1044897.6861932082</v>
      </c>
      <c r="G49" s="59">
        <f t="shared" si="6"/>
        <v>1130466.8969661742</v>
      </c>
      <c r="H49" s="60">
        <f t="shared" si="6"/>
        <v>1216769.7952429885</v>
      </c>
      <c r="I49" s="60">
        <f t="shared" si="6"/>
        <v>1303804.2561779488</v>
      </c>
      <c r="J49" s="60">
        <f t="shared" si="6"/>
        <v>1391568.0325600095</v>
      </c>
      <c r="K49" s="60">
        <f t="shared" si="6"/>
        <v>1480058.7562616551</v>
      </c>
      <c r="L49" s="60">
        <f t="shared" si="6"/>
        <v>1569273.9397563953</v>
      </c>
      <c r="M49" s="60">
        <f t="shared" si="6"/>
        <v>1659210.9777029362</v>
      </c>
    </row>
    <row r="50" spans="1:13" ht="16.5" thickBot="1">
      <c r="A50" s="57">
        <f t="shared" si="7"/>
        <v>13</v>
      </c>
      <c r="B50" s="60">
        <f t="shared" si="6"/>
        <v>771500.50838988</v>
      </c>
      <c r="C50" s="60">
        <f t="shared" si="6"/>
        <v>861594.1210016804</v>
      </c>
      <c r="D50" s="60">
        <f t="shared" si="6"/>
        <v>952555.956980112</v>
      </c>
      <c r="E50" s="60">
        <f t="shared" si="6"/>
        <v>1044383.833195718</v>
      </c>
      <c r="F50" s="60">
        <f t="shared" si="6"/>
        <v>1137075.3921686476</v>
      </c>
      <c r="G50" s="59">
        <f t="shared" si="6"/>
        <v>1230628.1038827281</v>
      </c>
      <c r="H50" s="60">
        <f t="shared" si="6"/>
        <v>1325039.2677192325</v>
      </c>
      <c r="I50" s="60">
        <f t="shared" si="6"/>
        <v>1420306.0145074502</v>
      </c>
      <c r="J50" s="60">
        <f t="shared" si="6"/>
        <v>1516425.3086891267</v>
      </c>
      <c r="K50" s="60">
        <f t="shared" si="6"/>
        <v>1613393.9505936392</v>
      </c>
      <c r="L50" s="60">
        <f t="shared" si="6"/>
        <v>1711208.5788206328</v>
      </c>
      <c r="M50" s="60">
        <f t="shared" si="6"/>
        <v>1809865.6727267671</v>
      </c>
    </row>
    <row r="51" spans="1:13" ht="16.5" thickBot="1">
      <c r="A51" s="57">
        <f t="shared" si="7"/>
        <v>14</v>
      </c>
      <c r="B51" s="60">
        <f t="shared" si="6"/>
        <v>833423.0551719777</v>
      </c>
      <c r="C51" s="60">
        <f t="shared" si="6"/>
        <v>931091.5150037687</v>
      </c>
      <c r="D51" s="60">
        <f t="shared" si="6"/>
        <v>1029765.2209257996</v>
      </c>
      <c r="E51" s="60">
        <f t="shared" si="6"/>
        <v>1129441.2928813444</v>
      </c>
      <c r="F51" s="60">
        <f t="shared" si="6"/>
        <v>1230116.618022032</v>
      </c>
      <c r="G51" s="59">
        <f t="shared" si="6"/>
        <v>1331787.85346381</v>
      </c>
      <c r="H51" s="60">
        <f t="shared" si="6"/>
        <v>1434451.429226295</v>
      </c>
      <c r="I51" s="60">
        <f t="shared" si="6"/>
        <v>1538103.5513504716</v>
      </c>
      <c r="J51" s="60">
        <f t="shared" si="6"/>
        <v>1642740.2051896006</v>
      </c>
      <c r="K51" s="60">
        <f t="shared" si="6"/>
        <v>1748357.1588678285</v>
      </c>
      <c r="L51" s="60">
        <f t="shared" si="6"/>
        <v>1854949.9669008087</v>
      </c>
      <c r="M51" s="60">
        <f t="shared" si="6"/>
        <v>1962513.9739724677</v>
      </c>
    </row>
    <row r="52" spans="1:13" ht="16.5" thickBot="1">
      <c r="A52" s="57">
        <f t="shared" si="7"/>
        <v>15</v>
      </c>
      <c r="B52" s="60">
        <f t="shared" si="6"/>
        <v>895762.9287024867</v>
      </c>
      <c r="C52" s="60">
        <f t="shared" si="6"/>
        <v>1001102.8810808789</v>
      </c>
      <c r="D52" s="60">
        <f t="shared" si="6"/>
        <v>1107594.7368340753</v>
      </c>
      <c r="E52" s="60">
        <f t="shared" si="6"/>
        <v>1215234.7625019103</v>
      </c>
      <c r="F52" s="60">
        <f t="shared" si="6"/>
        <v>1324018.920278946</v>
      </c>
      <c r="G52" s="59">
        <f t="shared" si="6"/>
        <v>1433942.8720885767</v>
      </c>
      <c r="H52" s="60">
        <f t="shared" si="6"/>
        <v>1545001.9839291023</v>
      </c>
      <c r="I52" s="60">
        <f t="shared" si="6"/>
        <v>1657191.3304834329</v>
      </c>
      <c r="J52" s="60">
        <f t="shared" si="6"/>
        <v>1770505.6999836192</v>
      </c>
      <c r="K52" s="60">
        <f t="shared" si="6"/>
        <v>1884939.5993210655</v>
      </c>
      <c r="L52" s="60">
        <f t="shared" si="6"/>
        <v>2000487.259392798</v>
      </c>
      <c r="M52" s="60">
        <f t="shared" si="6"/>
        <v>2117142.640673902</v>
      </c>
    </row>
    <row r="53" spans="1:13" ht="16.5" thickBot="1">
      <c r="A53" s="57">
        <f t="shared" si="7"/>
        <v>16</v>
      </c>
      <c r="B53" s="60">
        <f t="shared" si="6"/>
        <v>958519.5191352544</v>
      </c>
      <c r="C53" s="60">
        <f t="shared" si="6"/>
        <v>1071627.2927734628</v>
      </c>
      <c r="D53" s="60">
        <f t="shared" si="6"/>
        <v>1186043.1531332973</v>
      </c>
      <c r="E53" s="60">
        <f t="shared" si="6"/>
        <v>1301762.3352748416</v>
      </c>
      <c r="F53" s="60">
        <f t="shared" si="6"/>
        <v>1418779.6836256944</v>
      </c>
      <c r="G53" s="59">
        <f t="shared" si="6"/>
        <v>1537089.657859696</v>
      </c>
      <c r="H53" s="60">
        <f t="shared" si="6"/>
        <v>1656686.3391678631</v>
      </c>
      <c r="I53" s="60">
        <f t="shared" si="6"/>
        <v>1777563.4369078241</v>
      </c>
      <c r="J53" s="60">
        <f t="shared" si="6"/>
        <v>1899714.2956175385</v>
      </c>
      <c r="K53" s="60">
        <f t="shared" si="6"/>
        <v>2023131.902378291</v>
      </c>
      <c r="L53" s="60">
        <f t="shared" si="6"/>
        <v>2147808.894511421</v>
      </c>
      <c r="M53" s="60">
        <f t="shared" si="6"/>
        <v>2273737.567592714</v>
      </c>
    </row>
    <row r="54" spans="1:13" ht="16.5" thickBot="1">
      <c r="A54" s="57">
        <f t="shared" si="7"/>
        <v>17</v>
      </c>
      <c r="B54" s="60">
        <f t="shared" si="6"/>
        <v>1021692.1757383347</v>
      </c>
      <c r="C54" s="60">
        <f t="shared" si="6"/>
        <v>1142663.7619252028</v>
      </c>
      <c r="D54" s="60">
        <f t="shared" si="6"/>
        <v>1265109.0289140018</v>
      </c>
      <c r="E54" s="60">
        <f t="shared" si="6"/>
        <v>1389021.9794121888</v>
      </c>
      <c r="F54" s="60">
        <f t="shared" si="6"/>
        <v>1514396.1228273641</v>
      </c>
      <c r="G54" s="59">
        <f t="shared" si="6"/>
        <v>1641224.483569149</v>
      </c>
      <c r="H54" s="60">
        <f t="shared" si="6"/>
        <v>1769499.6099025365</v>
      </c>
      <c r="I54" s="60">
        <f t="shared" si="6"/>
        <v>1899213.5833310187</v>
      </c>
      <c r="J54" s="60">
        <f t="shared" si="6"/>
        <v>2030358.0284870025</v>
      </c>
      <c r="K54" s="60">
        <f t="shared" si="6"/>
        <v>2162924.1235058513</v>
      </c>
      <c r="L54" s="60">
        <f t="shared" si="6"/>
        <v>2296902.6108590476</v>
      </c>
      <c r="M54" s="60">
        <f t="shared" si="6"/>
        <v>2432283.8086211486</v>
      </c>
    </row>
    <row r="55" spans="1:13" ht="16.5" thickBot="1">
      <c r="A55" s="57">
        <f t="shared" si="7"/>
        <v>18</v>
      </c>
      <c r="B55" s="60">
        <f t="shared" si="6"/>
        <v>1085280.207125578</v>
      </c>
      <c r="C55" s="60">
        <f t="shared" si="6"/>
        <v>1214211.2391156806</v>
      </c>
      <c r="D55" s="60">
        <f t="shared" si="6"/>
        <v>1344790.8346894113</v>
      </c>
      <c r="E55" s="60">
        <f t="shared" si="6"/>
        <v>1477011.5393914618</v>
      </c>
      <c r="F55" s="60">
        <f t="shared" si="6"/>
        <v>1610865.2847630884</v>
      </c>
      <c r="G55" s="59">
        <f t="shared" si="6"/>
        <v>1746343.3998415153</v>
      </c>
      <c r="H55" s="60">
        <f t="shared" si="6"/>
        <v>1883436.6234173756</v>
      </c>
      <c r="I55" s="60">
        <f t="shared" si="6"/>
        <v>2022135.1170169674</v>
      </c>
      <c r="J55" s="60">
        <f t="shared" si="6"/>
        <v>2162428.4785745014</v>
      </c>
      <c r="K55" s="60">
        <f t="shared" si="6"/>
        <v>2304305.7567580706</v>
      </c>
      <c r="L55" s="60">
        <f t="shared" si="6"/>
        <v>2447755.4659117684</v>
      </c>
      <c r="M55" s="60">
        <f t="shared" si="6"/>
        <v>2592765.6015751846</v>
      </c>
    </row>
    <row r="56" spans="1:13" ht="16.5" thickBot="1">
      <c r="A56" s="57">
        <f t="shared" si="7"/>
        <v>19</v>
      </c>
      <c r="B56" s="60">
        <f t="shared" si="6"/>
        <v>1149282.8815022605</v>
      </c>
      <c r="C56" s="60">
        <f t="shared" si="6"/>
        <v>1286268.6141188294</v>
      </c>
      <c r="D56" s="60">
        <f t="shared" si="6"/>
        <v>1425086.953200398</v>
      </c>
      <c r="E56" s="60">
        <f t="shared" si="6"/>
        <v>1565728.7372993734</v>
      </c>
      <c r="F56" s="60">
        <f t="shared" si="6"/>
        <v>1708184.0505756205</v>
      </c>
      <c r="G56" s="59">
        <f t="shared" si="6"/>
        <v>1852442.238449609</v>
      </c>
      <c r="H56" s="60">
        <f t="shared" si="6"/>
        <v>1998491.9242766798</v>
      </c>
      <c r="I56" s="60">
        <f t="shared" si="6"/>
        <v>2146321.0269923396</v>
      </c>
      <c r="J56" s="60">
        <f t="shared" si="6"/>
        <v>2295916.779676387</v>
      </c>
      <c r="K56" s="60">
        <f t="shared" si="6"/>
        <v>2447265.748981433</v>
      </c>
      <c r="L56" s="60">
        <f t="shared" si="6"/>
        <v>2600353.855369514</v>
      </c>
      <c r="M56" s="60">
        <f t="shared" si="6"/>
        <v>2755166.3940990763</v>
      </c>
    </row>
    <row r="57" spans="1:13" ht="16.5" thickBot="1">
      <c r="A57" s="57">
        <f t="shared" si="7"/>
        <v>20</v>
      </c>
      <c r="B57" s="60">
        <f t="shared" si="6"/>
        <v>1213699.4269245341</v>
      </c>
      <c r="C57" s="60">
        <f t="shared" si="6"/>
        <v>1358834.7163867597</v>
      </c>
      <c r="D57" s="60">
        <f t="shared" si="6"/>
        <v>1505995.6802641945</v>
      </c>
      <c r="E57" s="60">
        <f t="shared" si="6"/>
        <v>1655171.1742469445</v>
      </c>
      <c r="F57" s="60">
        <f t="shared" si="6"/>
        <v>1806349.1379321497</v>
      </c>
      <c r="G57" s="59">
        <f t="shared" si="6"/>
        <v>1959516.6157971201</v>
      </c>
      <c r="H57" s="60">
        <f t="shared" si="6"/>
        <v>2114659.7795226695</v>
      </c>
      <c r="I57" s="60">
        <f t="shared" si="6"/>
        <v>2271763.951593023</v>
      </c>
      <c r="J57" s="60">
        <f t="shared" si="6"/>
        <v>2430813.630095415</v>
      </c>
      <c r="K57" s="60">
        <f t="shared" si="6"/>
        <v>2591792.514639551</v>
      </c>
      <c r="L57" s="60">
        <f t="shared" si="6"/>
        <v>2754683.533314679</v>
      </c>
      <c r="M57" s="60">
        <f t="shared" si="6"/>
        <v>2919468.870599891</v>
      </c>
    </row>
  </sheetData>
  <sheetProtection/>
  <mergeCells count="2">
    <mergeCell ref="B12:M12"/>
    <mergeCell ref="B36:M36"/>
  </mergeCells>
  <hyperlinks>
    <hyperlink ref="A5" r:id="rId1" display="怪老子理財"/>
  </hyperlinks>
  <printOptions/>
  <pageMargins left="0.75" right="0.75" top="1" bottom="1" header="0.5" footer="0.5"/>
  <pageSetup fitToHeight="2" fitToWidth="1" horizontalDpi="300" verticalDpi="300" orientation="landscape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J253"/>
  <sheetViews>
    <sheetView zoomScalePageLayoutView="0" workbookViewId="0" topLeftCell="A1">
      <selection activeCell="A8" sqref="A8"/>
    </sheetView>
  </sheetViews>
  <sheetFormatPr defaultColWidth="9.00390625" defaultRowHeight="16.5"/>
  <cols>
    <col min="1" max="1" width="13.625" style="3" customWidth="1"/>
    <col min="2" max="2" width="12.625" style="0" bestFit="1" customWidth="1"/>
    <col min="3" max="3" width="14.25390625" style="0" customWidth="1"/>
    <col min="4" max="4" width="15.50390625" style="0" customWidth="1"/>
    <col min="5" max="5" width="17.375" style="49" customWidth="1"/>
    <col min="6" max="6" width="10.875" style="0" bestFit="1" customWidth="1"/>
    <col min="7" max="7" width="11.125" style="0" bestFit="1" customWidth="1"/>
    <col min="8" max="8" width="13.875" style="0" bestFit="1" customWidth="1"/>
  </cols>
  <sheetData>
    <row r="1" spans="1:8" ht="15.75">
      <c r="A1" s="25" t="s">
        <v>0</v>
      </c>
      <c r="B1" s="10">
        <v>3000000</v>
      </c>
      <c r="H1" s="2"/>
    </row>
    <row r="2" spans="1:10" ht="15.75">
      <c r="A2" s="26" t="s">
        <v>3</v>
      </c>
      <c r="B2" s="9">
        <v>0.035</v>
      </c>
      <c r="H2" s="44"/>
      <c r="I2" s="46"/>
      <c r="J2" s="46"/>
    </row>
    <row r="3" spans="1:8" ht="15.75">
      <c r="A3" s="26" t="s">
        <v>1</v>
      </c>
      <c r="B3" s="38">
        <v>20</v>
      </c>
      <c r="H3" s="2"/>
    </row>
    <row r="4" spans="1:2" ht="15.75">
      <c r="A4" s="26" t="s">
        <v>4</v>
      </c>
      <c r="B4" s="38">
        <f>B3*12</f>
        <v>240</v>
      </c>
    </row>
    <row r="5" spans="1:2" ht="15.75">
      <c r="A5" s="26" t="s">
        <v>14</v>
      </c>
      <c r="B5" s="39">
        <f>-PMT(B2/12,B4,B1)</f>
        <v>17398.7915394928</v>
      </c>
    </row>
    <row r="6" spans="1:8" ht="16.5" thickBot="1">
      <c r="A6" s="27" t="s">
        <v>6</v>
      </c>
      <c r="B6" s="40">
        <f>SUM(C14:C253)</f>
        <v>1175709.9694782735</v>
      </c>
      <c r="H6" s="45"/>
    </row>
    <row r="7" spans="1:8" ht="15.75">
      <c r="A7" s="28"/>
      <c r="B7" s="11"/>
      <c r="H7" s="47"/>
    </row>
    <row r="8" spans="1:8" ht="15.75">
      <c r="A8" s="61" t="s">
        <v>19</v>
      </c>
      <c r="B8" s="11"/>
      <c r="H8" s="2"/>
    </row>
    <row r="9" spans="1:2" ht="15.75">
      <c r="A9" s="28"/>
      <c r="B9" s="11"/>
    </row>
    <row r="10" spans="1:2" ht="15.75">
      <c r="A10" s="28"/>
      <c r="B10" s="11"/>
    </row>
    <row r="11" spans="1:2" ht="28.5" thickBot="1">
      <c r="A11" s="43" t="s">
        <v>17</v>
      </c>
      <c r="B11" s="1"/>
    </row>
    <row r="12" spans="1:5" ht="24" customHeight="1">
      <c r="A12" s="52" t="s">
        <v>4</v>
      </c>
      <c r="B12" s="53" t="s">
        <v>12</v>
      </c>
      <c r="C12" s="53" t="s">
        <v>13</v>
      </c>
      <c r="D12" s="53" t="s">
        <v>14</v>
      </c>
      <c r="E12" s="54" t="s">
        <v>15</v>
      </c>
    </row>
    <row r="13" spans="1:5" ht="15.75">
      <c r="A13" s="29">
        <v>0</v>
      </c>
      <c r="B13" s="22"/>
      <c r="C13" s="22"/>
      <c r="D13" s="22"/>
      <c r="E13" s="50">
        <f>B1</f>
        <v>3000000</v>
      </c>
    </row>
    <row r="14" spans="1:6" ht="15.75">
      <c r="A14" s="29">
        <f>A13+1</f>
        <v>1</v>
      </c>
      <c r="B14" s="34">
        <f>$B$5-C14</f>
        <v>8648.791539492799</v>
      </c>
      <c r="C14" s="32">
        <f>E13*($B$2/12)</f>
        <v>8750</v>
      </c>
      <c r="D14" s="23">
        <f>B14+C14</f>
        <v>17398.7915394928</v>
      </c>
      <c r="E14" s="50">
        <f aca="true" t="shared" si="0" ref="E14:E77">E13-B14</f>
        <v>2991351.208460507</v>
      </c>
      <c r="F14" s="45"/>
    </row>
    <row r="15" spans="1:6" ht="15.75">
      <c r="A15" s="29">
        <f aca="true" t="shared" si="1" ref="A15:A78">A14+1</f>
        <v>2</v>
      </c>
      <c r="B15" s="34">
        <f aca="true" t="shared" si="2" ref="B15:B78">$B$5-C15</f>
        <v>8674.017181482986</v>
      </c>
      <c r="C15" s="32">
        <f aca="true" t="shared" si="3" ref="C15:C78">E14*($B$2/12)</f>
        <v>8724.774358009812</v>
      </c>
      <c r="D15" s="23">
        <f aca="true" t="shared" si="4" ref="D15:D78">B15+C15</f>
        <v>17398.7915394928</v>
      </c>
      <c r="E15" s="50">
        <f t="shared" si="0"/>
        <v>2982677.191279024</v>
      </c>
      <c r="F15" s="45"/>
    </row>
    <row r="16" spans="1:6" ht="15.75">
      <c r="A16" s="29">
        <f t="shared" si="1"/>
        <v>3</v>
      </c>
      <c r="B16" s="34">
        <f t="shared" si="2"/>
        <v>8699.316398262312</v>
      </c>
      <c r="C16" s="32">
        <f t="shared" si="3"/>
        <v>8699.475141230487</v>
      </c>
      <c r="D16" s="23">
        <f t="shared" si="4"/>
        <v>17398.7915394928</v>
      </c>
      <c r="E16" s="50">
        <f t="shared" si="0"/>
        <v>2973977.8748807614</v>
      </c>
      <c r="F16" s="45"/>
    </row>
    <row r="17" spans="1:6" ht="15.75">
      <c r="A17" s="29">
        <f t="shared" si="1"/>
        <v>4</v>
      </c>
      <c r="B17" s="34">
        <f t="shared" si="2"/>
        <v>8724.68940442391</v>
      </c>
      <c r="C17" s="32">
        <f t="shared" si="3"/>
        <v>8674.102135068888</v>
      </c>
      <c r="D17" s="23">
        <f t="shared" si="4"/>
        <v>17398.7915394928</v>
      </c>
      <c r="E17" s="50">
        <f t="shared" si="0"/>
        <v>2965253.1854763376</v>
      </c>
      <c r="F17" s="45"/>
    </row>
    <row r="18" spans="1:6" ht="15.75">
      <c r="A18" s="29">
        <f t="shared" si="1"/>
        <v>5</v>
      </c>
      <c r="B18" s="34">
        <f t="shared" si="2"/>
        <v>8750.136415186813</v>
      </c>
      <c r="C18" s="32">
        <f t="shared" si="3"/>
        <v>8648.655124305986</v>
      </c>
      <c r="D18" s="23">
        <f t="shared" si="4"/>
        <v>17398.7915394928</v>
      </c>
      <c r="E18" s="50">
        <f t="shared" si="0"/>
        <v>2956503.0490611508</v>
      </c>
      <c r="F18" s="45"/>
    </row>
    <row r="19" spans="1:6" ht="15.75">
      <c r="A19" s="29">
        <f t="shared" si="1"/>
        <v>6</v>
      </c>
      <c r="B19" s="34">
        <f t="shared" si="2"/>
        <v>8775.657646397774</v>
      </c>
      <c r="C19" s="32">
        <f t="shared" si="3"/>
        <v>8623.133893095024</v>
      </c>
      <c r="D19" s="23">
        <f t="shared" si="4"/>
        <v>17398.7915394928</v>
      </c>
      <c r="E19" s="50">
        <f t="shared" si="0"/>
        <v>2947727.391414753</v>
      </c>
      <c r="F19" s="45"/>
    </row>
    <row r="20" spans="1:6" ht="15.75">
      <c r="A20" s="29">
        <f t="shared" si="1"/>
        <v>7</v>
      </c>
      <c r="B20" s="34">
        <f t="shared" si="2"/>
        <v>8801.253314533102</v>
      </c>
      <c r="C20" s="32">
        <f t="shared" si="3"/>
        <v>8597.538224959697</v>
      </c>
      <c r="D20" s="23">
        <f t="shared" si="4"/>
        <v>17398.7915394928</v>
      </c>
      <c r="E20" s="50">
        <f t="shared" si="0"/>
        <v>2938926.13810022</v>
      </c>
      <c r="F20" s="45"/>
    </row>
    <row r="21" spans="1:6" ht="15.75">
      <c r="A21" s="29">
        <f t="shared" si="1"/>
        <v>8</v>
      </c>
      <c r="B21" s="34">
        <f t="shared" si="2"/>
        <v>8826.92363670049</v>
      </c>
      <c r="C21" s="32">
        <f t="shared" si="3"/>
        <v>8571.867902792308</v>
      </c>
      <c r="D21" s="23">
        <f t="shared" si="4"/>
        <v>17398.7915394928</v>
      </c>
      <c r="E21" s="50">
        <f t="shared" si="0"/>
        <v>2930099.2144635194</v>
      </c>
      <c r="F21" s="45"/>
    </row>
    <row r="22" spans="1:6" ht="15.75">
      <c r="A22" s="29">
        <f t="shared" si="1"/>
        <v>9</v>
      </c>
      <c r="B22" s="34">
        <f t="shared" si="2"/>
        <v>8852.668830640867</v>
      </c>
      <c r="C22" s="32">
        <f t="shared" si="3"/>
        <v>8546.122708851932</v>
      </c>
      <c r="D22" s="23">
        <f t="shared" si="4"/>
        <v>17398.7915394928</v>
      </c>
      <c r="E22" s="50">
        <f t="shared" si="0"/>
        <v>2921246.5456328783</v>
      </c>
      <c r="F22" s="45"/>
    </row>
    <row r="23" spans="1:6" ht="15.75">
      <c r="A23" s="29">
        <f t="shared" si="1"/>
        <v>10</v>
      </c>
      <c r="B23" s="34">
        <f t="shared" si="2"/>
        <v>8878.489114730237</v>
      </c>
      <c r="C23" s="32">
        <f t="shared" si="3"/>
        <v>8520.302424762562</v>
      </c>
      <c r="D23" s="23">
        <f t="shared" si="4"/>
        <v>17398.7915394928</v>
      </c>
      <c r="E23" s="50">
        <f t="shared" si="0"/>
        <v>2912368.056518148</v>
      </c>
      <c r="F23" s="45"/>
    </row>
    <row r="24" spans="1:6" ht="15.75">
      <c r="A24" s="29">
        <f t="shared" si="1"/>
        <v>11</v>
      </c>
      <c r="B24" s="34">
        <f t="shared" si="2"/>
        <v>8904.384707981533</v>
      </c>
      <c r="C24" s="32">
        <f t="shared" si="3"/>
        <v>8494.406831511265</v>
      </c>
      <c r="D24" s="23">
        <f t="shared" si="4"/>
        <v>17398.7915394928</v>
      </c>
      <c r="E24" s="50">
        <f t="shared" si="0"/>
        <v>2903463.6718101664</v>
      </c>
      <c r="F24" s="45"/>
    </row>
    <row r="25" spans="1:6" ht="15.75">
      <c r="A25" s="29">
        <f t="shared" si="1"/>
        <v>12</v>
      </c>
      <c r="B25" s="34">
        <f>$B$5-C25</f>
        <v>8930.35583004648</v>
      </c>
      <c r="C25" s="32">
        <f t="shared" si="3"/>
        <v>8468.43570944632</v>
      </c>
      <c r="D25" s="23">
        <f t="shared" si="4"/>
        <v>17398.7915394928</v>
      </c>
      <c r="E25" s="50">
        <f t="shared" si="0"/>
        <v>2894533.31598012</v>
      </c>
      <c r="F25" s="45"/>
    </row>
    <row r="26" spans="1:6" ht="15.75">
      <c r="A26" s="29">
        <f t="shared" si="1"/>
        <v>13</v>
      </c>
      <c r="B26" s="34">
        <f t="shared" si="2"/>
        <v>8956.402701217448</v>
      </c>
      <c r="C26" s="32">
        <f t="shared" si="3"/>
        <v>8442.38883827535</v>
      </c>
      <c r="D26" s="23">
        <f t="shared" si="4"/>
        <v>17398.7915394928</v>
      </c>
      <c r="E26" s="50">
        <f t="shared" si="0"/>
        <v>2885576.913278903</v>
      </c>
      <c r="F26" s="45"/>
    </row>
    <row r="27" spans="1:6" ht="15.75">
      <c r="A27" s="29">
        <f t="shared" si="1"/>
        <v>14</v>
      </c>
      <c r="B27" s="34">
        <f t="shared" si="2"/>
        <v>8982.525542429332</v>
      </c>
      <c r="C27" s="32">
        <f t="shared" si="3"/>
        <v>8416.265997063467</v>
      </c>
      <c r="D27" s="23">
        <f t="shared" si="4"/>
        <v>17398.7915394928</v>
      </c>
      <c r="E27" s="50">
        <f t="shared" si="0"/>
        <v>2876594.3877364737</v>
      </c>
      <c r="F27" s="45"/>
    </row>
    <row r="28" spans="1:6" ht="15.75">
      <c r="A28" s="29">
        <f t="shared" si="1"/>
        <v>15</v>
      </c>
      <c r="B28" s="34">
        <f t="shared" si="2"/>
        <v>9008.724575261416</v>
      </c>
      <c r="C28" s="32">
        <f t="shared" si="3"/>
        <v>8390.066964231382</v>
      </c>
      <c r="D28" s="23">
        <f t="shared" si="4"/>
        <v>17398.7915394928</v>
      </c>
      <c r="E28" s="50">
        <f t="shared" si="0"/>
        <v>2867585.663161212</v>
      </c>
      <c r="F28" s="45"/>
    </row>
    <row r="29" spans="1:6" ht="15.75">
      <c r="A29" s="29">
        <f t="shared" si="1"/>
        <v>16</v>
      </c>
      <c r="B29" s="34">
        <f t="shared" si="2"/>
        <v>9035.000021939262</v>
      </c>
      <c r="C29" s="32">
        <f t="shared" si="3"/>
        <v>8363.791517553536</v>
      </c>
      <c r="D29" s="23">
        <f t="shared" si="4"/>
        <v>17398.7915394928</v>
      </c>
      <c r="E29" s="50">
        <f t="shared" si="0"/>
        <v>2858550.663139273</v>
      </c>
      <c r="F29" s="45"/>
    </row>
    <row r="30" spans="1:6" ht="15.75">
      <c r="A30" s="29">
        <f t="shared" si="1"/>
        <v>17</v>
      </c>
      <c r="B30" s="34">
        <f t="shared" si="2"/>
        <v>9061.352105336586</v>
      </c>
      <c r="C30" s="32">
        <f t="shared" si="3"/>
        <v>8337.439434156213</v>
      </c>
      <c r="D30" s="23">
        <f t="shared" si="4"/>
        <v>17398.7915394928</v>
      </c>
      <c r="E30" s="50">
        <f t="shared" si="0"/>
        <v>2849489.311033936</v>
      </c>
      <c r="F30" s="45"/>
    </row>
    <row r="31" spans="1:6" ht="15.75">
      <c r="A31" s="29">
        <f t="shared" si="1"/>
        <v>18</v>
      </c>
      <c r="B31" s="34">
        <f t="shared" si="2"/>
        <v>9087.781048977151</v>
      </c>
      <c r="C31" s="32">
        <f t="shared" si="3"/>
        <v>8311.010490515648</v>
      </c>
      <c r="D31" s="23">
        <f t="shared" si="4"/>
        <v>17398.7915394928</v>
      </c>
      <c r="E31" s="50">
        <f t="shared" si="0"/>
        <v>2840401.529984959</v>
      </c>
      <c r="F31" s="45"/>
    </row>
    <row r="32" spans="1:6" ht="15.75">
      <c r="A32" s="29">
        <f t="shared" si="1"/>
        <v>19</v>
      </c>
      <c r="B32" s="34">
        <f t="shared" si="2"/>
        <v>9114.287077036668</v>
      </c>
      <c r="C32" s="32">
        <f t="shared" si="3"/>
        <v>8284.50446245613</v>
      </c>
      <c r="D32" s="23">
        <f t="shared" si="4"/>
        <v>17398.7915394928</v>
      </c>
      <c r="E32" s="50">
        <f t="shared" si="0"/>
        <v>2831287.2429079222</v>
      </c>
      <c r="F32" s="45"/>
    </row>
    <row r="33" spans="1:6" ht="15.75">
      <c r="A33" s="29">
        <f t="shared" si="1"/>
        <v>20</v>
      </c>
      <c r="B33" s="34">
        <f t="shared" si="2"/>
        <v>9140.870414344692</v>
      </c>
      <c r="C33" s="32">
        <f t="shared" si="3"/>
        <v>8257.921125148107</v>
      </c>
      <c r="D33" s="23">
        <f t="shared" si="4"/>
        <v>17398.7915394928</v>
      </c>
      <c r="E33" s="50">
        <f t="shared" si="0"/>
        <v>2822146.3724935777</v>
      </c>
      <c r="F33" s="45"/>
    </row>
    <row r="34" spans="1:6" ht="15.75">
      <c r="A34" s="29">
        <f t="shared" si="1"/>
        <v>21</v>
      </c>
      <c r="B34" s="34">
        <f t="shared" si="2"/>
        <v>9167.53128638653</v>
      </c>
      <c r="C34" s="32">
        <f t="shared" si="3"/>
        <v>8231.26025310627</v>
      </c>
      <c r="D34" s="23">
        <f t="shared" si="4"/>
        <v>17398.7915394928</v>
      </c>
      <c r="E34" s="50">
        <f t="shared" si="0"/>
        <v>2812978.8412071913</v>
      </c>
      <c r="F34" s="45"/>
    </row>
    <row r="35" spans="1:6" ht="15.75">
      <c r="A35" s="29">
        <f t="shared" si="1"/>
        <v>22</v>
      </c>
      <c r="B35" s="34">
        <f t="shared" si="2"/>
        <v>9194.269919305158</v>
      </c>
      <c r="C35" s="32">
        <f t="shared" si="3"/>
        <v>8204.521620187641</v>
      </c>
      <c r="D35" s="23">
        <f t="shared" si="4"/>
        <v>17398.7915394928</v>
      </c>
      <c r="E35" s="50">
        <f t="shared" si="0"/>
        <v>2803784.5712878862</v>
      </c>
      <c r="F35" s="45"/>
    </row>
    <row r="36" spans="1:6" ht="15.75">
      <c r="A36" s="29">
        <f t="shared" si="1"/>
        <v>23</v>
      </c>
      <c r="B36" s="34">
        <f t="shared" si="2"/>
        <v>9221.08653990313</v>
      </c>
      <c r="C36" s="32">
        <f t="shared" si="3"/>
        <v>8177.704999589669</v>
      </c>
      <c r="D36" s="23">
        <f t="shared" si="4"/>
        <v>17398.7915394928</v>
      </c>
      <c r="E36" s="50">
        <f t="shared" si="0"/>
        <v>2794563.484747983</v>
      </c>
      <c r="F36" s="45"/>
    </row>
    <row r="37" spans="1:6" ht="15.75">
      <c r="A37" s="29">
        <f t="shared" si="1"/>
        <v>24</v>
      </c>
      <c r="B37" s="34">
        <f t="shared" si="2"/>
        <v>9247.981375644515</v>
      </c>
      <c r="C37" s="32">
        <f t="shared" si="3"/>
        <v>8150.810163848284</v>
      </c>
      <c r="D37" s="23">
        <f t="shared" si="4"/>
        <v>17398.7915394928</v>
      </c>
      <c r="E37" s="50">
        <f t="shared" si="0"/>
        <v>2785315.5033723386</v>
      </c>
      <c r="F37" s="45"/>
    </row>
    <row r="38" spans="1:6" ht="15.75">
      <c r="A38" s="29">
        <f t="shared" si="1"/>
        <v>25</v>
      </c>
      <c r="B38" s="34">
        <f t="shared" si="2"/>
        <v>9274.95465465681</v>
      </c>
      <c r="C38" s="32">
        <f t="shared" si="3"/>
        <v>8123.836884835988</v>
      </c>
      <c r="D38" s="23">
        <f t="shared" si="4"/>
        <v>17398.7915394928</v>
      </c>
      <c r="E38" s="50">
        <f t="shared" si="0"/>
        <v>2776040.548717682</v>
      </c>
      <c r="F38" s="45"/>
    </row>
    <row r="39" spans="1:6" ht="15.75">
      <c r="A39" s="29">
        <f t="shared" si="1"/>
        <v>26</v>
      </c>
      <c r="B39" s="34">
        <f t="shared" si="2"/>
        <v>9302.006605732893</v>
      </c>
      <c r="C39" s="32">
        <f t="shared" si="3"/>
        <v>8096.7849337599055</v>
      </c>
      <c r="D39" s="23">
        <f t="shared" si="4"/>
        <v>17398.7915394928</v>
      </c>
      <c r="E39" s="50">
        <f t="shared" si="0"/>
        <v>2766738.542111949</v>
      </c>
      <c r="F39" s="45"/>
    </row>
    <row r="40" spans="1:6" ht="15.75">
      <c r="A40" s="29">
        <f t="shared" si="1"/>
        <v>27</v>
      </c>
      <c r="B40" s="34">
        <f t="shared" si="2"/>
        <v>9329.137458332947</v>
      </c>
      <c r="C40" s="32">
        <f t="shared" si="3"/>
        <v>8069.654081159852</v>
      </c>
      <c r="D40" s="23">
        <f t="shared" si="4"/>
        <v>17398.7915394928</v>
      </c>
      <c r="E40" s="50">
        <f t="shared" si="0"/>
        <v>2757409.4046536162</v>
      </c>
      <c r="F40" s="45"/>
    </row>
    <row r="41" spans="1:6" ht="15.75">
      <c r="A41" s="29">
        <f t="shared" si="1"/>
        <v>28</v>
      </c>
      <c r="B41" s="34">
        <f t="shared" si="2"/>
        <v>9356.347442586419</v>
      </c>
      <c r="C41" s="32">
        <f t="shared" si="3"/>
        <v>8042.444096906381</v>
      </c>
      <c r="D41" s="23">
        <f t="shared" si="4"/>
        <v>17398.7915394928</v>
      </c>
      <c r="E41" s="50">
        <f t="shared" si="0"/>
        <v>2748053.05721103</v>
      </c>
      <c r="F41" s="45"/>
    </row>
    <row r="42" spans="1:6" ht="15.75">
      <c r="A42" s="29">
        <f t="shared" si="1"/>
        <v>29</v>
      </c>
      <c r="B42" s="34">
        <f t="shared" si="2"/>
        <v>9383.636789293962</v>
      </c>
      <c r="C42" s="32">
        <f t="shared" si="3"/>
        <v>8015.154750198837</v>
      </c>
      <c r="D42" s="23">
        <f t="shared" si="4"/>
        <v>17398.7915394928</v>
      </c>
      <c r="E42" s="50">
        <f t="shared" si="0"/>
        <v>2738669.420421736</v>
      </c>
      <c r="F42" s="45"/>
    </row>
    <row r="43" spans="1:6" ht="15.75">
      <c r="A43" s="29">
        <f t="shared" si="1"/>
        <v>30</v>
      </c>
      <c r="B43" s="34">
        <f t="shared" si="2"/>
        <v>9411.005729929402</v>
      </c>
      <c r="C43" s="32">
        <f t="shared" si="3"/>
        <v>7987.7858095633965</v>
      </c>
      <c r="D43" s="23">
        <f t="shared" si="4"/>
        <v>17398.7915394928</v>
      </c>
      <c r="E43" s="50">
        <f t="shared" si="0"/>
        <v>2729258.4146918063</v>
      </c>
      <c r="F43" s="45"/>
    </row>
    <row r="44" spans="1:6" ht="15.75">
      <c r="A44" s="29">
        <f t="shared" si="1"/>
        <v>31</v>
      </c>
      <c r="B44" s="34">
        <f t="shared" si="2"/>
        <v>9438.454496641696</v>
      </c>
      <c r="C44" s="32">
        <f t="shared" si="3"/>
        <v>7960.3370428511025</v>
      </c>
      <c r="D44" s="23">
        <f t="shared" si="4"/>
        <v>17398.7915394928</v>
      </c>
      <c r="E44" s="50">
        <f t="shared" si="0"/>
        <v>2719819.9601951647</v>
      </c>
      <c r="F44" s="45"/>
    </row>
    <row r="45" spans="1:6" ht="15.75">
      <c r="A45" s="29">
        <f t="shared" si="1"/>
        <v>32</v>
      </c>
      <c r="B45" s="34">
        <f t="shared" si="2"/>
        <v>9465.983322256901</v>
      </c>
      <c r="C45" s="32">
        <f t="shared" si="3"/>
        <v>7932.808217235897</v>
      </c>
      <c r="D45" s="23">
        <f t="shared" si="4"/>
        <v>17398.7915394928</v>
      </c>
      <c r="E45" s="50">
        <f t="shared" si="0"/>
        <v>2710353.976872908</v>
      </c>
      <c r="F45" s="45"/>
    </row>
    <row r="46" spans="1:6" ht="15.75">
      <c r="A46" s="29">
        <f t="shared" si="1"/>
        <v>33</v>
      </c>
      <c r="B46" s="34">
        <f t="shared" si="2"/>
        <v>9493.59244028015</v>
      </c>
      <c r="C46" s="32">
        <f t="shared" si="3"/>
        <v>7905.199099212648</v>
      </c>
      <c r="D46" s="23">
        <f t="shared" si="4"/>
        <v>17398.7915394928</v>
      </c>
      <c r="E46" s="50">
        <f t="shared" si="0"/>
        <v>2700860.384432628</v>
      </c>
      <c r="F46" s="45"/>
    </row>
    <row r="47" spans="1:6" ht="15.75">
      <c r="A47" s="29">
        <f t="shared" si="1"/>
        <v>34</v>
      </c>
      <c r="B47" s="34">
        <f t="shared" si="2"/>
        <v>9521.282084897633</v>
      </c>
      <c r="C47" s="32">
        <f t="shared" si="3"/>
        <v>7877.509454595165</v>
      </c>
      <c r="D47" s="23">
        <f t="shared" si="4"/>
        <v>17398.7915394928</v>
      </c>
      <c r="E47" s="50">
        <f t="shared" si="0"/>
        <v>2691339.10234773</v>
      </c>
      <c r="F47" s="45"/>
    </row>
    <row r="48" spans="1:6" ht="15.75">
      <c r="A48" s="29">
        <f t="shared" si="1"/>
        <v>35</v>
      </c>
      <c r="B48" s="34">
        <f t="shared" si="2"/>
        <v>9549.052490978585</v>
      </c>
      <c r="C48" s="32">
        <f t="shared" si="3"/>
        <v>7849.739048514213</v>
      </c>
      <c r="D48" s="23">
        <f t="shared" si="4"/>
        <v>17398.7915394928</v>
      </c>
      <c r="E48" s="50">
        <f t="shared" si="0"/>
        <v>2681790.0498567517</v>
      </c>
      <c r="F48" s="45"/>
    </row>
    <row r="49" spans="1:6" ht="15.75">
      <c r="A49" s="29">
        <f t="shared" si="1"/>
        <v>36</v>
      </c>
      <c r="B49" s="34">
        <f t="shared" si="2"/>
        <v>9576.903894077273</v>
      </c>
      <c r="C49" s="32">
        <f t="shared" si="3"/>
        <v>7821.887645415526</v>
      </c>
      <c r="D49" s="23">
        <f t="shared" si="4"/>
        <v>17398.7915394928</v>
      </c>
      <c r="E49" s="50">
        <f t="shared" si="0"/>
        <v>2672213.1459626746</v>
      </c>
      <c r="F49" s="45"/>
    </row>
    <row r="50" spans="1:6" ht="15.75">
      <c r="A50" s="29">
        <f t="shared" si="1"/>
        <v>37</v>
      </c>
      <c r="B50" s="34">
        <f t="shared" si="2"/>
        <v>9604.836530434997</v>
      </c>
      <c r="C50" s="32">
        <f t="shared" si="3"/>
        <v>7793.955009057801</v>
      </c>
      <c r="D50" s="23">
        <f t="shared" si="4"/>
        <v>17398.7915394928</v>
      </c>
      <c r="E50" s="50">
        <f t="shared" si="0"/>
        <v>2662608.3094322397</v>
      </c>
      <c r="F50" s="45"/>
    </row>
    <row r="51" spans="1:6" ht="15.75">
      <c r="A51" s="29">
        <f t="shared" si="1"/>
        <v>38</v>
      </c>
      <c r="B51" s="34">
        <f t="shared" si="2"/>
        <v>9632.850636982099</v>
      </c>
      <c r="C51" s="32">
        <f t="shared" si="3"/>
        <v>7765.9409025107</v>
      </c>
      <c r="D51" s="23">
        <f t="shared" si="4"/>
        <v>17398.7915394928</v>
      </c>
      <c r="E51" s="50">
        <f t="shared" si="0"/>
        <v>2652975.458795258</v>
      </c>
      <c r="F51" s="45"/>
    </row>
    <row r="52" spans="1:6" ht="15.75">
      <c r="A52" s="29">
        <f t="shared" si="1"/>
        <v>39</v>
      </c>
      <c r="B52" s="34">
        <f t="shared" si="2"/>
        <v>9660.946451339962</v>
      </c>
      <c r="C52" s="32">
        <f t="shared" si="3"/>
        <v>7737.845088152836</v>
      </c>
      <c r="D52" s="23">
        <f t="shared" si="4"/>
        <v>17398.7915394928</v>
      </c>
      <c r="E52" s="50">
        <f t="shared" si="0"/>
        <v>2643314.512343918</v>
      </c>
      <c r="F52" s="45"/>
    </row>
    <row r="53" spans="1:6" ht="15.75">
      <c r="A53" s="29">
        <f t="shared" si="1"/>
        <v>40</v>
      </c>
      <c r="B53" s="34">
        <f t="shared" si="2"/>
        <v>9689.124211823037</v>
      </c>
      <c r="C53" s="32">
        <f t="shared" si="3"/>
        <v>7709.667327669761</v>
      </c>
      <c r="D53" s="23">
        <f t="shared" si="4"/>
        <v>17398.7915394928</v>
      </c>
      <c r="E53" s="50">
        <f t="shared" si="0"/>
        <v>2633625.388132095</v>
      </c>
      <c r="F53" s="45"/>
    </row>
    <row r="54" spans="1:6" ht="15.75">
      <c r="A54" s="29">
        <f t="shared" si="1"/>
        <v>41</v>
      </c>
      <c r="B54" s="34">
        <f t="shared" si="2"/>
        <v>9717.384157440854</v>
      </c>
      <c r="C54" s="32">
        <f t="shared" si="3"/>
        <v>7681.407382051943</v>
      </c>
      <c r="D54" s="23">
        <f t="shared" si="4"/>
        <v>17398.7915394928</v>
      </c>
      <c r="E54" s="50">
        <f t="shared" si="0"/>
        <v>2623908.0039746542</v>
      </c>
      <c r="F54" s="45"/>
    </row>
    <row r="55" spans="1:6" ht="15.75">
      <c r="A55" s="29">
        <f t="shared" si="1"/>
        <v>42</v>
      </c>
      <c r="B55" s="34">
        <f t="shared" si="2"/>
        <v>9745.726527900057</v>
      </c>
      <c r="C55" s="32">
        <f t="shared" si="3"/>
        <v>7653.065011592742</v>
      </c>
      <c r="D55" s="23">
        <f t="shared" si="4"/>
        <v>17398.7915394928</v>
      </c>
      <c r="E55" s="50">
        <f t="shared" si="0"/>
        <v>2614162.2774467543</v>
      </c>
      <c r="F55" s="45"/>
    </row>
    <row r="56" spans="1:6" ht="15.75">
      <c r="A56" s="29">
        <f t="shared" si="1"/>
        <v>43</v>
      </c>
      <c r="B56" s="34">
        <f t="shared" si="2"/>
        <v>9774.151563606432</v>
      </c>
      <c r="C56" s="32">
        <f t="shared" si="3"/>
        <v>7624.639975886367</v>
      </c>
      <c r="D56" s="23">
        <f t="shared" si="4"/>
        <v>17398.7915394928</v>
      </c>
      <c r="E56" s="50">
        <f t="shared" si="0"/>
        <v>2604388.125883148</v>
      </c>
      <c r="F56" s="45"/>
    </row>
    <row r="57" spans="1:6" ht="15.75">
      <c r="A57" s="29">
        <f t="shared" si="1"/>
        <v>44</v>
      </c>
      <c r="B57" s="34">
        <f t="shared" si="2"/>
        <v>9802.65950566695</v>
      </c>
      <c r="C57" s="32">
        <f t="shared" si="3"/>
        <v>7596.132033825849</v>
      </c>
      <c r="D57" s="23">
        <f t="shared" si="4"/>
        <v>17398.7915394928</v>
      </c>
      <c r="E57" s="50">
        <f t="shared" si="0"/>
        <v>2594585.466377481</v>
      </c>
      <c r="F57" s="45"/>
    </row>
    <row r="58" spans="1:6" ht="15.75">
      <c r="A58" s="29">
        <f t="shared" si="1"/>
        <v>45</v>
      </c>
      <c r="B58" s="34">
        <f t="shared" si="2"/>
        <v>9831.250595891812</v>
      </c>
      <c r="C58" s="32">
        <f t="shared" si="3"/>
        <v>7567.540943600986</v>
      </c>
      <c r="D58" s="23">
        <f t="shared" si="4"/>
        <v>17398.7915394928</v>
      </c>
      <c r="E58" s="50">
        <f t="shared" si="0"/>
        <v>2584754.215781589</v>
      </c>
      <c r="F58" s="45"/>
    </row>
    <row r="59" spans="1:6" ht="15.75">
      <c r="A59" s="29">
        <f t="shared" si="1"/>
        <v>46</v>
      </c>
      <c r="B59" s="34">
        <f t="shared" si="2"/>
        <v>9859.925076796497</v>
      </c>
      <c r="C59" s="32">
        <f t="shared" si="3"/>
        <v>7538.866462696302</v>
      </c>
      <c r="D59" s="23">
        <f t="shared" si="4"/>
        <v>17398.7915394928</v>
      </c>
      <c r="E59" s="50">
        <f t="shared" si="0"/>
        <v>2574894.2907047924</v>
      </c>
      <c r="F59" s="45"/>
    </row>
    <row r="60" spans="1:6" ht="15.75">
      <c r="A60" s="29">
        <f t="shared" si="1"/>
        <v>47</v>
      </c>
      <c r="B60" s="34">
        <f t="shared" si="2"/>
        <v>9888.68319160382</v>
      </c>
      <c r="C60" s="32">
        <f t="shared" si="3"/>
        <v>7510.108347888978</v>
      </c>
      <c r="D60" s="23">
        <f t="shared" si="4"/>
        <v>17398.7915394928</v>
      </c>
      <c r="E60" s="50">
        <f t="shared" si="0"/>
        <v>2565005.6075131884</v>
      </c>
      <c r="F60" s="45"/>
    </row>
    <row r="61" spans="1:6" ht="15.75">
      <c r="A61" s="29">
        <f t="shared" si="1"/>
        <v>48</v>
      </c>
      <c r="B61" s="34">
        <f t="shared" si="2"/>
        <v>9917.525184245998</v>
      </c>
      <c r="C61" s="32">
        <f t="shared" si="3"/>
        <v>7481.2663552468</v>
      </c>
      <c r="D61" s="23">
        <f t="shared" si="4"/>
        <v>17398.7915394928</v>
      </c>
      <c r="E61" s="50">
        <f t="shared" si="0"/>
        <v>2555088.0823289426</v>
      </c>
      <c r="F61" s="45"/>
    </row>
    <row r="62" spans="1:6" ht="15.75">
      <c r="A62" s="29">
        <f t="shared" si="1"/>
        <v>49</v>
      </c>
      <c r="B62" s="34">
        <f t="shared" si="2"/>
        <v>9946.451299366716</v>
      </c>
      <c r="C62" s="32">
        <f t="shared" si="3"/>
        <v>7452.340240126083</v>
      </c>
      <c r="D62" s="23">
        <f t="shared" si="4"/>
        <v>17398.7915394928</v>
      </c>
      <c r="E62" s="50">
        <f t="shared" si="0"/>
        <v>2545141.631029576</v>
      </c>
      <c r="F62" s="45"/>
    </row>
    <row r="63" spans="1:6" ht="15.75">
      <c r="A63" s="29">
        <f t="shared" si="1"/>
        <v>50</v>
      </c>
      <c r="B63" s="34">
        <f t="shared" si="2"/>
        <v>9975.4617823232</v>
      </c>
      <c r="C63" s="32">
        <f t="shared" si="3"/>
        <v>7423.3297571695975</v>
      </c>
      <c r="D63" s="23">
        <f t="shared" si="4"/>
        <v>17398.7915394928</v>
      </c>
      <c r="E63" s="50">
        <f t="shared" si="0"/>
        <v>2535166.169247253</v>
      </c>
      <c r="F63" s="45"/>
    </row>
    <row r="64" spans="1:6" ht="15.75">
      <c r="A64" s="29">
        <f t="shared" si="1"/>
        <v>51</v>
      </c>
      <c r="B64" s="34">
        <f t="shared" si="2"/>
        <v>10004.55687918831</v>
      </c>
      <c r="C64" s="32">
        <f t="shared" si="3"/>
        <v>7394.234660304488</v>
      </c>
      <c r="D64" s="23">
        <f t="shared" si="4"/>
        <v>17398.7915394928</v>
      </c>
      <c r="E64" s="50">
        <f t="shared" si="0"/>
        <v>2525161.6123680645</v>
      </c>
      <c r="F64" s="45"/>
    </row>
    <row r="65" spans="1:6" ht="15.75">
      <c r="A65" s="29">
        <f t="shared" si="1"/>
        <v>52</v>
      </c>
      <c r="B65" s="34">
        <f t="shared" si="2"/>
        <v>10033.73683675261</v>
      </c>
      <c r="C65" s="32">
        <f t="shared" si="3"/>
        <v>7365.054702740188</v>
      </c>
      <c r="D65" s="23">
        <f t="shared" si="4"/>
        <v>17398.7915394928</v>
      </c>
      <c r="E65" s="50">
        <f t="shared" si="0"/>
        <v>2515127.875531312</v>
      </c>
      <c r="F65" s="45"/>
    </row>
    <row r="66" spans="1:6" ht="15.75">
      <c r="A66" s="29">
        <f t="shared" si="1"/>
        <v>53</v>
      </c>
      <c r="B66" s="34">
        <f t="shared" si="2"/>
        <v>10063.00190252647</v>
      </c>
      <c r="C66" s="32">
        <f t="shared" si="3"/>
        <v>7335.789636966328</v>
      </c>
      <c r="D66" s="23">
        <f t="shared" si="4"/>
        <v>17398.7915394928</v>
      </c>
      <c r="E66" s="50">
        <f t="shared" si="0"/>
        <v>2505064.873628786</v>
      </c>
      <c r="F66" s="45"/>
    </row>
    <row r="67" spans="1:6" ht="15.75">
      <c r="A67" s="29">
        <f t="shared" si="1"/>
        <v>54</v>
      </c>
      <c r="B67" s="34">
        <f t="shared" si="2"/>
        <v>10092.352324742173</v>
      </c>
      <c r="C67" s="32">
        <f t="shared" si="3"/>
        <v>7306.439214750626</v>
      </c>
      <c r="D67" s="23">
        <f t="shared" si="4"/>
        <v>17398.7915394928</v>
      </c>
      <c r="E67" s="50">
        <f t="shared" si="0"/>
        <v>2494972.5213040435</v>
      </c>
      <c r="F67" s="45"/>
    </row>
    <row r="68" spans="1:6" ht="15.75">
      <c r="A68" s="29">
        <f t="shared" si="1"/>
        <v>55</v>
      </c>
      <c r="B68" s="34">
        <f t="shared" si="2"/>
        <v>10121.788352356005</v>
      </c>
      <c r="C68" s="32">
        <f t="shared" si="3"/>
        <v>7277.003187136794</v>
      </c>
      <c r="D68" s="23">
        <f t="shared" si="4"/>
        <v>17398.7915394928</v>
      </c>
      <c r="E68" s="50">
        <f t="shared" si="0"/>
        <v>2484850.7329516876</v>
      </c>
      <c r="F68" s="45"/>
    </row>
    <row r="69" spans="1:6" ht="15.75">
      <c r="A69" s="29">
        <f t="shared" si="1"/>
        <v>56</v>
      </c>
      <c r="B69" s="34">
        <f t="shared" si="2"/>
        <v>10151.310235050376</v>
      </c>
      <c r="C69" s="32">
        <f t="shared" si="3"/>
        <v>7247.481304442423</v>
      </c>
      <c r="D69" s="23">
        <f t="shared" si="4"/>
        <v>17398.7915394928</v>
      </c>
      <c r="E69" s="50">
        <f t="shared" si="0"/>
        <v>2474699.422716637</v>
      </c>
      <c r="F69" s="45"/>
    </row>
    <row r="70" spans="1:6" ht="15.75">
      <c r="A70" s="29">
        <f t="shared" si="1"/>
        <v>57</v>
      </c>
      <c r="B70" s="34">
        <f t="shared" si="2"/>
        <v>10180.91822323594</v>
      </c>
      <c r="C70" s="32">
        <f t="shared" si="3"/>
        <v>7217.873316256859</v>
      </c>
      <c r="D70" s="23">
        <f t="shared" si="4"/>
        <v>17398.7915394928</v>
      </c>
      <c r="E70" s="50">
        <f t="shared" si="0"/>
        <v>2464518.5044934014</v>
      </c>
      <c r="F70" s="45"/>
    </row>
    <row r="71" spans="1:6" ht="15.75">
      <c r="A71" s="29">
        <f t="shared" si="1"/>
        <v>58</v>
      </c>
      <c r="B71" s="34">
        <f t="shared" si="2"/>
        <v>10210.612568053712</v>
      </c>
      <c r="C71" s="32">
        <f t="shared" si="3"/>
        <v>7188.178971439088</v>
      </c>
      <c r="D71" s="23">
        <f t="shared" si="4"/>
        <v>17398.7915394928</v>
      </c>
      <c r="E71" s="50">
        <f t="shared" si="0"/>
        <v>2454307.8919253475</v>
      </c>
      <c r="F71" s="45"/>
    </row>
    <row r="72" spans="1:6" ht="15.75">
      <c r="A72" s="29">
        <f t="shared" si="1"/>
        <v>59</v>
      </c>
      <c r="B72" s="34">
        <f t="shared" si="2"/>
        <v>10240.393521377202</v>
      </c>
      <c r="C72" s="32">
        <f t="shared" si="3"/>
        <v>7158.398018115598</v>
      </c>
      <c r="D72" s="23">
        <f t="shared" si="4"/>
        <v>17398.7915394928</v>
      </c>
      <c r="E72" s="50">
        <f t="shared" si="0"/>
        <v>2444067.49840397</v>
      </c>
      <c r="F72" s="45"/>
    </row>
    <row r="73" spans="1:6" ht="15.75">
      <c r="A73" s="29">
        <f t="shared" si="1"/>
        <v>60</v>
      </c>
      <c r="B73" s="34">
        <f t="shared" si="2"/>
        <v>10270.261335814552</v>
      </c>
      <c r="C73" s="32">
        <f t="shared" si="3"/>
        <v>7128.530203678247</v>
      </c>
      <c r="D73" s="23">
        <f t="shared" si="4"/>
        <v>17398.7915394928</v>
      </c>
      <c r="E73" s="50">
        <f t="shared" si="0"/>
        <v>2433797.237068156</v>
      </c>
      <c r="F73" s="45"/>
    </row>
    <row r="74" spans="1:6" ht="15.75">
      <c r="A74" s="29">
        <f t="shared" si="1"/>
        <v>61</v>
      </c>
      <c r="B74" s="34">
        <f t="shared" si="2"/>
        <v>10300.216264710678</v>
      </c>
      <c r="C74" s="32">
        <f t="shared" si="3"/>
        <v>7098.575274782122</v>
      </c>
      <c r="D74" s="23">
        <f t="shared" si="4"/>
        <v>17398.7915394928</v>
      </c>
      <c r="E74" s="50">
        <f t="shared" si="0"/>
        <v>2423497.020803445</v>
      </c>
      <c r="F74" s="45"/>
    </row>
    <row r="75" spans="1:6" ht="15.75">
      <c r="A75" s="29">
        <f t="shared" si="1"/>
        <v>62</v>
      </c>
      <c r="B75" s="34">
        <f t="shared" si="2"/>
        <v>10330.258562149418</v>
      </c>
      <c r="C75" s="32">
        <f t="shared" si="3"/>
        <v>7068.532977343381</v>
      </c>
      <c r="D75" s="23">
        <f t="shared" si="4"/>
        <v>17398.7915394928</v>
      </c>
      <c r="E75" s="50">
        <f t="shared" si="0"/>
        <v>2413166.7622412955</v>
      </c>
      <c r="F75" s="45"/>
    </row>
    <row r="76" spans="1:6" ht="15.75">
      <c r="A76" s="29">
        <f t="shared" si="1"/>
        <v>63</v>
      </c>
      <c r="B76" s="34">
        <f t="shared" si="2"/>
        <v>10360.388482955686</v>
      </c>
      <c r="C76" s="32">
        <f t="shared" si="3"/>
        <v>7038.403056537112</v>
      </c>
      <c r="D76" s="23">
        <f t="shared" si="4"/>
        <v>17398.7915394928</v>
      </c>
      <c r="E76" s="50">
        <f t="shared" si="0"/>
        <v>2402806.37375834</v>
      </c>
      <c r="F76" s="45"/>
    </row>
    <row r="77" spans="1:6" ht="15.75">
      <c r="A77" s="29">
        <f t="shared" si="1"/>
        <v>64</v>
      </c>
      <c r="B77" s="34">
        <f t="shared" si="2"/>
        <v>10390.606282697641</v>
      </c>
      <c r="C77" s="32">
        <f t="shared" si="3"/>
        <v>7008.185256795158</v>
      </c>
      <c r="D77" s="23">
        <f t="shared" si="4"/>
        <v>17398.7915394928</v>
      </c>
      <c r="E77" s="50">
        <f t="shared" si="0"/>
        <v>2392415.7674756423</v>
      </c>
      <c r="F77" s="45"/>
    </row>
    <row r="78" spans="1:6" ht="15.75">
      <c r="A78" s="29">
        <f t="shared" si="1"/>
        <v>65</v>
      </c>
      <c r="B78" s="34">
        <f t="shared" si="2"/>
        <v>10420.912217688841</v>
      </c>
      <c r="C78" s="32">
        <f t="shared" si="3"/>
        <v>6977.879321803957</v>
      </c>
      <c r="D78" s="23">
        <f t="shared" si="4"/>
        <v>17398.7915394928</v>
      </c>
      <c r="E78" s="50">
        <f aca="true" t="shared" si="5" ref="E78:E141">E77-B78</f>
        <v>2381994.8552579535</v>
      </c>
      <c r="F78" s="45"/>
    </row>
    <row r="79" spans="1:6" ht="15.75">
      <c r="A79" s="29">
        <f aca="true" t="shared" si="6" ref="A79:A142">A78+1</f>
        <v>66</v>
      </c>
      <c r="B79" s="34">
        <f aca="true" t="shared" si="7" ref="B79:B142">$B$5-C79</f>
        <v>10451.306544990435</v>
      </c>
      <c r="C79" s="32">
        <f aca="true" t="shared" si="8" ref="C79:C142">E78*($B$2/12)</f>
        <v>6947.484994502364</v>
      </c>
      <c r="D79" s="23">
        <f aca="true" t="shared" si="9" ref="D79:D142">B79+C79</f>
        <v>17398.7915394928</v>
      </c>
      <c r="E79" s="50">
        <f t="shared" si="5"/>
        <v>2371543.5487129632</v>
      </c>
      <c r="F79" s="45"/>
    </row>
    <row r="80" spans="1:6" ht="15.75">
      <c r="A80" s="29">
        <f t="shared" si="6"/>
        <v>67</v>
      </c>
      <c r="B80" s="34">
        <f t="shared" si="7"/>
        <v>10481.789522413323</v>
      </c>
      <c r="C80" s="32">
        <f t="shared" si="8"/>
        <v>6917.002017079476</v>
      </c>
      <c r="D80" s="23">
        <f t="shared" si="9"/>
        <v>17398.7915394928</v>
      </c>
      <c r="E80" s="50">
        <f t="shared" si="5"/>
        <v>2361061.75919055</v>
      </c>
      <c r="F80" s="45"/>
    </row>
    <row r="81" spans="1:6" ht="15.75">
      <c r="A81" s="29">
        <f t="shared" si="6"/>
        <v>68</v>
      </c>
      <c r="B81" s="34">
        <f t="shared" si="7"/>
        <v>10512.36140852036</v>
      </c>
      <c r="C81" s="32">
        <f t="shared" si="8"/>
        <v>6886.430130972438</v>
      </c>
      <c r="D81" s="23">
        <f t="shared" si="9"/>
        <v>17398.7915394928</v>
      </c>
      <c r="E81" s="50">
        <f t="shared" si="5"/>
        <v>2350549.3977820296</v>
      </c>
      <c r="F81" s="45"/>
    </row>
    <row r="82" spans="1:6" ht="15.75">
      <c r="A82" s="29">
        <f t="shared" si="6"/>
        <v>69</v>
      </c>
      <c r="B82" s="34">
        <f t="shared" si="7"/>
        <v>10543.022462628545</v>
      </c>
      <c r="C82" s="32">
        <f t="shared" si="8"/>
        <v>6855.769076864253</v>
      </c>
      <c r="D82" s="23">
        <f t="shared" si="9"/>
        <v>17398.7915394928</v>
      </c>
      <c r="E82" s="50">
        <f t="shared" si="5"/>
        <v>2340006.3753194013</v>
      </c>
      <c r="F82" s="45"/>
    </row>
    <row r="83" spans="1:6" ht="15.75">
      <c r="A83" s="29">
        <f t="shared" si="6"/>
        <v>70</v>
      </c>
      <c r="B83" s="34">
        <f t="shared" si="7"/>
        <v>10573.772944811211</v>
      </c>
      <c r="C83" s="32">
        <f t="shared" si="8"/>
        <v>6825.018594681587</v>
      </c>
      <c r="D83" s="23">
        <f t="shared" si="9"/>
        <v>17398.7915394928</v>
      </c>
      <c r="E83" s="50">
        <f t="shared" si="5"/>
        <v>2329432.60237459</v>
      </c>
      <c r="F83" s="45"/>
    </row>
    <row r="84" spans="1:6" ht="15.75">
      <c r="A84" s="29">
        <f t="shared" si="6"/>
        <v>71</v>
      </c>
      <c r="B84" s="34">
        <f t="shared" si="7"/>
        <v>10604.613115900243</v>
      </c>
      <c r="C84" s="32">
        <f t="shared" si="8"/>
        <v>6794.178423592554</v>
      </c>
      <c r="D84" s="23">
        <f t="shared" si="9"/>
        <v>17398.7915394928</v>
      </c>
      <c r="E84" s="50">
        <f t="shared" si="5"/>
        <v>2318827.98925869</v>
      </c>
      <c r="F84" s="45"/>
    </row>
    <row r="85" spans="1:6" ht="15.75">
      <c r="A85" s="29">
        <f t="shared" si="6"/>
        <v>72</v>
      </c>
      <c r="B85" s="34">
        <f t="shared" si="7"/>
        <v>10635.543237488288</v>
      </c>
      <c r="C85" s="32">
        <f t="shared" si="8"/>
        <v>6763.248302004512</v>
      </c>
      <c r="D85" s="23">
        <f t="shared" si="9"/>
        <v>17398.7915394928</v>
      </c>
      <c r="E85" s="50">
        <f t="shared" si="5"/>
        <v>2308192.4460212016</v>
      </c>
      <c r="F85" s="45"/>
    </row>
    <row r="86" spans="1:6" ht="15.75">
      <c r="A86" s="29">
        <f t="shared" si="6"/>
        <v>73</v>
      </c>
      <c r="B86" s="34">
        <f t="shared" si="7"/>
        <v>10666.563571930961</v>
      </c>
      <c r="C86" s="32">
        <f t="shared" si="8"/>
        <v>6732.227967561838</v>
      </c>
      <c r="D86" s="23">
        <f t="shared" si="9"/>
        <v>17398.7915394928</v>
      </c>
      <c r="E86" s="50">
        <f t="shared" si="5"/>
        <v>2297525.8824492707</v>
      </c>
      <c r="F86" s="45"/>
    </row>
    <row r="87" spans="1:6" ht="15.75">
      <c r="A87" s="29">
        <f t="shared" si="6"/>
        <v>74</v>
      </c>
      <c r="B87" s="34">
        <f t="shared" si="7"/>
        <v>10697.674382349092</v>
      </c>
      <c r="C87" s="32">
        <f t="shared" si="8"/>
        <v>6701.117157143706</v>
      </c>
      <c r="D87" s="23">
        <f t="shared" si="9"/>
        <v>17398.7915394928</v>
      </c>
      <c r="E87" s="50">
        <f t="shared" si="5"/>
        <v>2286828.2080669217</v>
      </c>
      <c r="F87" s="45"/>
    </row>
    <row r="88" spans="1:6" ht="15.75">
      <c r="A88" s="29">
        <f t="shared" si="6"/>
        <v>75</v>
      </c>
      <c r="B88" s="34">
        <f t="shared" si="7"/>
        <v>10728.875932630945</v>
      </c>
      <c r="C88" s="32">
        <f t="shared" si="8"/>
        <v>6669.915606861855</v>
      </c>
      <c r="D88" s="23">
        <f t="shared" si="9"/>
        <v>17398.7915394928</v>
      </c>
      <c r="E88" s="50">
        <f t="shared" si="5"/>
        <v>2276099.3321342906</v>
      </c>
      <c r="F88" s="45"/>
    </row>
    <row r="89" spans="1:6" ht="15.75">
      <c r="A89" s="29">
        <f t="shared" si="6"/>
        <v>76</v>
      </c>
      <c r="B89" s="34">
        <f t="shared" si="7"/>
        <v>10760.16848743445</v>
      </c>
      <c r="C89" s="32">
        <f t="shared" si="8"/>
        <v>6638.623052058348</v>
      </c>
      <c r="D89" s="23">
        <f t="shared" si="9"/>
        <v>17398.7915394928</v>
      </c>
      <c r="E89" s="50">
        <f t="shared" si="5"/>
        <v>2265339.1636468563</v>
      </c>
      <c r="F89" s="45"/>
    </row>
    <row r="90" spans="1:6" ht="15.75">
      <c r="A90" s="29">
        <f t="shared" si="6"/>
        <v>77</v>
      </c>
      <c r="B90" s="34">
        <f t="shared" si="7"/>
        <v>10791.552312189468</v>
      </c>
      <c r="C90" s="32">
        <f t="shared" si="8"/>
        <v>6607.239227303331</v>
      </c>
      <c r="D90" s="23">
        <f t="shared" si="9"/>
        <v>17398.7915394928</v>
      </c>
      <c r="E90" s="50">
        <f t="shared" si="5"/>
        <v>2254547.611334667</v>
      </c>
      <c r="F90" s="45"/>
    </row>
    <row r="91" spans="1:6" ht="15.75">
      <c r="A91" s="29">
        <f t="shared" si="6"/>
        <v>78</v>
      </c>
      <c r="B91" s="34">
        <f t="shared" si="7"/>
        <v>10823.02767310002</v>
      </c>
      <c r="C91" s="32">
        <f t="shared" si="8"/>
        <v>6575.763866392779</v>
      </c>
      <c r="D91" s="23">
        <f t="shared" si="9"/>
        <v>17398.7915394928</v>
      </c>
      <c r="E91" s="50">
        <f t="shared" si="5"/>
        <v>2243724.583661567</v>
      </c>
      <c r="F91" s="45"/>
    </row>
    <row r="92" spans="1:6" ht="15.75">
      <c r="A92" s="29">
        <f t="shared" si="6"/>
        <v>79</v>
      </c>
      <c r="B92" s="34">
        <f t="shared" si="7"/>
        <v>10854.59483714656</v>
      </c>
      <c r="C92" s="32">
        <f t="shared" si="8"/>
        <v>6544.1967023462375</v>
      </c>
      <c r="D92" s="23">
        <f t="shared" si="9"/>
        <v>17398.7915394928</v>
      </c>
      <c r="E92" s="50">
        <f t="shared" si="5"/>
        <v>2232869.9888244206</v>
      </c>
      <c r="F92" s="45"/>
    </row>
    <row r="93" spans="1:6" ht="15.75">
      <c r="A93" s="29">
        <f t="shared" si="6"/>
        <v>80</v>
      </c>
      <c r="B93" s="34">
        <f t="shared" si="7"/>
        <v>10886.254072088239</v>
      </c>
      <c r="C93" s="32">
        <f t="shared" si="8"/>
        <v>6512.537467404561</v>
      </c>
      <c r="D93" s="23">
        <f t="shared" si="9"/>
        <v>17398.7915394928</v>
      </c>
      <c r="E93" s="50">
        <f t="shared" si="5"/>
        <v>2221983.7347523323</v>
      </c>
      <c r="F93" s="45"/>
    </row>
    <row r="94" spans="1:6" ht="15.75">
      <c r="A94" s="29">
        <f t="shared" si="6"/>
        <v>81</v>
      </c>
      <c r="B94" s="34">
        <f t="shared" si="7"/>
        <v>10918.005646465162</v>
      </c>
      <c r="C94" s="32">
        <f t="shared" si="8"/>
        <v>6480.785893027636</v>
      </c>
      <c r="D94" s="23">
        <f t="shared" si="9"/>
        <v>17398.7915394928</v>
      </c>
      <c r="E94" s="50">
        <f t="shared" si="5"/>
        <v>2211065.729105867</v>
      </c>
      <c r="F94" s="45"/>
    </row>
    <row r="95" spans="1:6" ht="15.75">
      <c r="A95" s="29">
        <f t="shared" si="6"/>
        <v>82</v>
      </c>
      <c r="B95" s="34">
        <f t="shared" si="7"/>
        <v>10949.849829600687</v>
      </c>
      <c r="C95" s="32">
        <f t="shared" si="8"/>
        <v>6448.941709892112</v>
      </c>
      <c r="D95" s="23">
        <f t="shared" si="9"/>
        <v>17398.7915394928</v>
      </c>
      <c r="E95" s="50">
        <f t="shared" si="5"/>
        <v>2200115.8792762663</v>
      </c>
      <c r="F95" s="45"/>
    </row>
    <row r="96" spans="1:6" ht="15.75">
      <c r="A96" s="29">
        <f t="shared" si="6"/>
        <v>83</v>
      </c>
      <c r="B96" s="34">
        <f t="shared" si="7"/>
        <v>10981.78689160369</v>
      </c>
      <c r="C96" s="32">
        <f t="shared" si="8"/>
        <v>6417.00464788911</v>
      </c>
      <c r="D96" s="23">
        <f t="shared" si="9"/>
        <v>17398.7915394928</v>
      </c>
      <c r="E96" s="50">
        <f t="shared" si="5"/>
        <v>2189134.0923846625</v>
      </c>
      <c r="F96" s="45"/>
    </row>
    <row r="97" spans="1:6" ht="15.75">
      <c r="A97" s="29">
        <f t="shared" si="6"/>
        <v>84</v>
      </c>
      <c r="B97" s="34">
        <f t="shared" si="7"/>
        <v>11013.817103370866</v>
      </c>
      <c r="C97" s="32">
        <f t="shared" si="8"/>
        <v>6384.974436121933</v>
      </c>
      <c r="D97" s="23">
        <f t="shared" si="9"/>
        <v>17398.7915394928</v>
      </c>
      <c r="E97" s="50">
        <f t="shared" si="5"/>
        <v>2178120.2752812915</v>
      </c>
      <c r="F97" s="45"/>
    </row>
    <row r="98" spans="1:6" ht="15.75">
      <c r="A98" s="29">
        <f t="shared" si="6"/>
        <v>85</v>
      </c>
      <c r="B98" s="34">
        <f t="shared" si="7"/>
        <v>11045.940736589033</v>
      </c>
      <c r="C98" s="32">
        <f t="shared" si="8"/>
        <v>6352.850802903767</v>
      </c>
      <c r="D98" s="23">
        <f t="shared" si="9"/>
        <v>17398.7915394928</v>
      </c>
      <c r="E98" s="50">
        <f t="shared" si="5"/>
        <v>2167074.3345447024</v>
      </c>
      <c r="F98" s="45"/>
    </row>
    <row r="99" spans="1:6" ht="15.75">
      <c r="A99" s="29">
        <f t="shared" si="6"/>
        <v>86</v>
      </c>
      <c r="B99" s="34">
        <f t="shared" si="7"/>
        <v>11078.158063737417</v>
      </c>
      <c r="C99" s="32">
        <f t="shared" si="8"/>
        <v>6320.633475755382</v>
      </c>
      <c r="D99" s="23">
        <f t="shared" si="9"/>
        <v>17398.7915394928</v>
      </c>
      <c r="E99" s="50">
        <f t="shared" si="5"/>
        <v>2155996.176480965</v>
      </c>
      <c r="F99" s="45"/>
    </row>
    <row r="100" spans="1:6" ht="15.75">
      <c r="A100" s="29">
        <f t="shared" si="6"/>
        <v>87</v>
      </c>
      <c r="B100" s="34">
        <f t="shared" si="7"/>
        <v>11110.469358089984</v>
      </c>
      <c r="C100" s="32">
        <f t="shared" si="8"/>
        <v>6288.322181402816</v>
      </c>
      <c r="D100" s="23">
        <f t="shared" si="9"/>
        <v>17398.7915394928</v>
      </c>
      <c r="E100" s="50">
        <f t="shared" si="5"/>
        <v>2144885.7071228754</v>
      </c>
      <c r="F100" s="45"/>
    </row>
    <row r="101" spans="1:6" ht="15.75">
      <c r="A101" s="29">
        <f t="shared" si="6"/>
        <v>88</v>
      </c>
      <c r="B101" s="34">
        <f t="shared" si="7"/>
        <v>11142.874893717744</v>
      </c>
      <c r="C101" s="32">
        <f t="shared" si="8"/>
        <v>6255.916645775053</v>
      </c>
      <c r="D101" s="23">
        <f t="shared" si="9"/>
        <v>17398.7915394928</v>
      </c>
      <c r="E101" s="50">
        <f t="shared" si="5"/>
        <v>2133742.8322291574</v>
      </c>
      <c r="F101" s="45"/>
    </row>
    <row r="102" spans="1:6" ht="15.75">
      <c r="A102" s="29">
        <f t="shared" si="6"/>
        <v>89</v>
      </c>
      <c r="B102" s="34">
        <f t="shared" si="7"/>
        <v>11175.37494549109</v>
      </c>
      <c r="C102" s="32">
        <f t="shared" si="8"/>
        <v>6223.416594001709</v>
      </c>
      <c r="D102" s="23">
        <f t="shared" si="9"/>
        <v>17398.7915394928</v>
      </c>
      <c r="E102" s="50">
        <f t="shared" si="5"/>
        <v>2122567.4572836664</v>
      </c>
      <c r="F102" s="45"/>
    </row>
    <row r="103" spans="1:6" ht="15.75">
      <c r="A103" s="29">
        <f t="shared" si="6"/>
        <v>90</v>
      </c>
      <c r="B103" s="34">
        <f t="shared" si="7"/>
        <v>11207.969789082104</v>
      </c>
      <c r="C103" s="32">
        <f t="shared" si="8"/>
        <v>6190.821750410694</v>
      </c>
      <c r="D103" s="23">
        <f t="shared" si="9"/>
        <v>17398.7915394928</v>
      </c>
      <c r="E103" s="50">
        <f t="shared" si="5"/>
        <v>2111359.487494584</v>
      </c>
      <c r="F103" s="45"/>
    </row>
    <row r="104" spans="1:6" ht="15.75">
      <c r="A104" s="29">
        <f t="shared" si="6"/>
        <v>91</v>
      </c>
      <c r="B104" s="34">
        <f t="shared" si="7"/>
        <v>11240.659700966928</v>
      </c>
      <c r="C104" s="32">
        <f t="shared" si="8"/>
        <v>6158.131838525871</v>
      </c>
      <c r="D104" s="23">
        <f t="shared" si="9"/>
        <v>17398.7915394928</v>
      </c>
      <c r="E104" s="50">
        <f t="shared" si="5"/>
        <v>2100118.8277936173</v>
      </c>
      <c r="F104" s="45"/>
    </row>
    <row r="105" spans="1:6" ht="15.75">
      <c r="A105" s="29">
        <f t="shared" si="6"/>
        <v>92</v>
      </c>
      <c r="B105" s="34">
        <f t="shared" si="7"/>
        <v>11273.444958428081</v>
      </c>
      <c r="C105" s="32">
        <f t="shared" si="8"/>
        <v>6125.346581064718</v>
      </c>
      <c r="D105" s="23">
        <f t="shared" si="9"/>
        <v>17398.7915394928</v>
      </c>
      <c r="E105" s="50">
        <f t="shared" si="5"/>
        <v>2088845.382835189</v>
      </c>
      <c r="F105" s="45"/>
    </row>
    <row r="106" spans="1:6" ht="15.75">
      <c r="A106" s="29">
        <f t="shared" si="6"/>
        <v>93</v>
      </c>
      <c r="B106" s="34">
        <f t="shared" si="7"/>
        <v>11306.32583955683</v>
      </c>
      <c r="C106" s="32">
        <f t="shared" si="8"/>
        <v>6092.465699935969</v>
      </c>
      <c r="D106" s="23">
        <f t="shared" si="9"/>
        <v>17398.7915394928</v>
      </c>
      <c r="E106" s="50">
        <f t="shared" si="5"/>
        <v>2077539.0569956324</v>
      </c>
      <c r="F106" s="45"/>
    </row>
    <row r="107" spans="1:6" ht="15.75">
      <c r="A107" s="29">
        <f t="shared" si="6"/>
        <v>94</v>
      </c>
      <c r="B107" s="34">
        <f t="shared" si="7"/>
        <v>11339.302623255538</v>
      </c>
      <c r="C107" s="32">
        <f t="shared" si="8"/>
        <v>6059.488916237261</v>
      </c>
      <c r="D107" s="23">
        <f t="shared" si="9"/>
        <v>17398.7915394928</v>
      </c>
      <c r="E107" s="50">
        <f t="shared" si="5"/>
        <v>2066199.7543723767</v>
      </c>
      <c r="F107" s="45"/>
    </row>
    <row r="108" spans="1:6" ht="15.75">
      <c r="A108" s="29">
        <f t="shared" si="6"/>
        <v>95</v>
      </c>
      <c r="B108" s="34">
        <f t="shared" si="7"/>
        <v>11372.375589240033</v>
      </c>
      <c r="C108" s="32">
        <f t="shared" si="8"/>
        <v>6026.4159502527655</v>
      </c>
      <c r="D108" s="23">
        <f t="shared" si="9"/>
        <v>17398.7915394928</v>
      </c>
      <c r="E108" s="50">
        <f t="shared" si="5"/>
        <v>2054827.3787831366</v>
      </c>
      <c r="F108" s="45"/>
    </row>
    <row r="109" spans="1:6" ht="15.75">
      <c r="A109" s="29">
        <f t="shared" si="6"/>
        <v>96</v>
      </c>
      <c r="B109" s="34">
        <f t="shared" si="7"/>
        <v>11405.545018041983</v>
      </c>
      <c r="C109" s="32">
        <f t="shared" si="8"/>
        <v>5993.246521450816</v>
      </c>
      <c r="D109" s="23">
        <f t="shared" si="9"/>
        <v>17398.7915394928</v>
      </c>
      <c r="E109" s="50">
        <f t="shared" si="5"/>
        <v>2043421.8337650946</v>
      </c>
      <c r="F109" s="45"/>
    </row>
    <row r="110" spans="1:6" ht="15.75">
      <c r="A110" s="29">
        <f t="shared" si="6"/>
        <v>97</v>
      </c>
      <c r="B110" s="34">
        <f t="shared" si="7"/>
        <v>11438.811191011271</v>
      </c>
      <c r="C110" s="32">
        <f t="shared" si="8"/>
        <v>5959.980348481527</v>
      </c>
      <c r="D110" s="23">
        <f t="shared" si="9"/>
        <v>17398.7915394928</v>
      </c>
      <c r="E110" s="50">
        <f t="shared" si="5"/>
        <v>2031983.0225740834</v>
      </c>
      <c r="F110" s="45"/>
    </row>
    <row r="111" spans="1:6" ht="15.75">
      <c r="A111" s="29">
        <f t="shared" si="6"/>
        <v>98</v>
      </c>
      <c r="B111" s="34">
        <f t="shared" si="7"/>
        <v>11472.174390318389</v>
      </c>
      <c r="C111" s="32">
        <f t="shared" si="8"/>
        <v>5926.61714917441</v>
      </c>
      <c r="D111" s="23">
        <f t="shared" si="9"/>
        <v>17398.7915394928</v>
      </c>
      <c r="E111" s="50">
        <f t="shared" si="5"/>
        <v>2020510.848183765</v>
      </c>
      <c r="F111" s="45"/>
    </row>
    <row r="112" spans="1:6" ht="15.75">
      <c r="A112" s="29">
        <f t="shared" si="6"/>
        <v>99</v>
      </c>
      <c r="B112" s="34">
        <f t="shared" si="7"/>
        <v>11505.634898956818</v>
      </c>
      <c r="C112" s="32">
        <f t="shared" si="8"/>
        <v>5893.156640535982</v>
      </c>
      <c r="D112" s="23">
        <f t="shared" si="9"/>
        <v>17398.7915394928</v>
      </c>
      <c r="E112" s="50">
        <f t="shared" si="5"/>
        <v>2009005.2132848082</v>
      </c>
      <c r="F112" s="45"/>
    </row>
    <row r="113" spans="1:6" ht="15.75">
      <c r="A113" s="29">
        <f t="shared" si="6"/>
        <v>100</v>
      </c>
      <c r="B113" s="34">
        <f t="shared" si="7"/>
        <v>11539.193000745441</v>
      </c>
      <c r="C113" s="32">
        <f t="shared" si="8"/>
        <v>5859.598538747357</v>
      </c>
      <c r="D113" s="23">
        <f t="shared" si="9"/>
        <v>17398.7915394928</v>
      </c>
      <c r="E113" s="50">
        <f t="shared" si="5"/>
        <v>1997466.0202840627</v>
      </c>
      <c r="F113" s="45"/>
    </row>
    <row r="114" spans="1:6" ht="15.75">
      <c r="A114" s="29">
        <f t="shared" si="6"/>
        <v>101</v>
      </c>
      <c r="B114" s="34">
        <f t="shared" si="7"/>
        <v>11572.84898033095</v>
      </c>
      <c r="C114" s="32">
        <f t="shared" si="8"/>
        <v>5825.94255916185</v>
      </c>
      <c r="D114" s="23">
        <f t="shared" si="9"/>
        <v>17398.7915394928</v>
      </c>
      <c r="E114" s="50">
        <f t="shared" si="5"/>
        <v>1985893.1713037319</v>
      </c>
      <c r="F114" s="45"/>
    </row>
    <row r="115" spans="1:6" ht="15.75">
      <c r="A115" s="29">
        <f t="shared" si="6"/>
        <v>102</v>
      </c>
      <c r="B115" s="34">
        <f t="shared" si="7"/>
        <v>11606.603123190247</v>
      </c>
      <c r="C115" s="32">
        <f t="shared" si="8"/>
        <v>5792.188416302552</v>
      </c>
      <c r="D115" s="23">
        <f t="shared" si="9"/>
        <v>17398.7915394928</v>
      </c>
      <c r="E115" s="50">
        <f t="shared" si="5"/>
        <v>1974286.5681805415</v>
      </c>
      <c r="F115" s="45"/>
    </row>
    <row r="116" spans="1:6" ht="15.75">
      <c r="A116" s="29">
        <f t="shared" si="6"/>
        <v>103</v>
      </c>
      <c r="B116" s="34">
        <f t="shared" si="7"/>
        <v>11640.455715632885</v>
      </c>
      <c r="C116" s="32">
        <f t="shared" si="8"/>
        <v>5758.335823859913</v>
      </c>
      <c r="D116" s="23">
        <f t="shared" si="9"/>
        <v>17398.7915394928</v>
      </c>
      <c r="E116" s="50">
        <f t="shared" si="5"/>
        <v>1962646.1124649085</v>
      </c>
      <c r="F116" s="45"/>
    </row>
    <row r="117" spans="1:6" ht="15.75">
      <c r="A117" s="29">
        <f t="shared" si="6"/>
        <v>104</v>
      </c>
      <c r="B117" s="34">
        <f t="shared" si="7"/>
        <v>11674.407044803482</v>
      </c>
      <c r="C117" s="32">
        <f t="shared" si="8"/>
        <v>5724.384494689317</v>
      </c>
      <c r="D117" s="23">
        <f t="shared" si="9"/>
        <v>17398.7915394928</v>
      </c>
      <c r="E117" s="50">
        <f t="shared" si="5"/>
        <v>1950971.705420105</v>
      </c>
      <c r="F117" s="45"/>
    </row>
    <row r="118" spans="1:6" ht="15.75">
      <c r="A118" s="29">
        <f t="shared" si="6"/>
        <v>105</v>
      </c>
      <c r="B118" s="34">
        <f t="shared" si="7"/>
        <v>11708.457398684159</v>
      </c>
      <c r="C118" s="32">
        <f t="shared" si="8"/>
        <v>5690.33414080864</v>
      </c>
      <c r="D118" s="23">
        <f t="shared" si="9"/>
        <v>17398.7915394928</v>
      </c>
      <c r="E118" s="50">
        <f t="shared" si="5"/>
        <v>1939263.2480214208</v>
      </c>
      <c r="F118" s="45"/>
    </row>
    <row r="119" spans="1:6" ht="15.75">
      <c r="A119" s="29">
        <f t="shared" si="6"/>
        <v>106</v>
      </c>
      <c r="B119" s="34">
        <f t="shared" si="7"/>
        <v>11742.607066096989</v>
      </c>
      <c r="C119" s="32">
        <f t="shared" si="8"/>
        <v>5656.1844733958105</v>
      </c>
      <c r="D119" s="23">
        <f t="shared" si="9"/>
        <v>17398.7915394928</v>
      </c>
      <c r="E119" s="50">
        <f t="shared" si="5"/>
        <v>1927520.6409553238</v>
      </c>
      <c r="F119" s="45"/>
    </row>
    <row r="120" spans="1:6" ht="15.75">
      <c r="A120" s="29">
        <f t="shared" si="6"/>
        <v>107</v>
      </c>
      <c r="B120" s="34">
        <f t="shared" si="7"/>
        <v>11776.856336706438</v>
      </c>
      <c r="C120" s="32">
        <f t="shared" si="8"/>
        <v>5621.9352027863615</v>
      </c>
      <c r="D120" s="23">
        <f t="shared" si="9"/>
        <v>17398.7915394928</v>
      </c>
      <c r="E120" s="50">
        <f t="shared" si="5"/>
        <v>1915743.7846186173</v>
      </c>
      <c r="F120" s="45"/>
    </row>
    <row r="121" spans="1:6" ht="15.75">
      <c r="A121" s="29">
        <f t="shared" si="6"/>
        <v>108</v>
      </c>
      <c r="B121" s="34">
        <f t="shared" si="7"/>
        <v>11811.205501021832</v>
      </c>
      <c r="C121" s="32">
        <f t="shared" si="8"/>
        <v>5587.586038470968</v>
      </c>
      <c r="D121" s="23">
        <f t="shared" si="9"/>
        <v>17398.7915394928</v>
      </c>
      <c r="E121" s="50">
        <f t="shared" si="5"/>
        <v>1903932.5791175955</v>
      </c>
      <c r="F121" s="45"/>
    </row>
    <row r="122" spans="1:6" ht="15.75">
      <c r="A122" s="29">
        <f t="shared" si="6"/>
        <v>109</v>
      </c>
      <c r="B122" s="34">
        <f t="shared" si="7"/>
        <v>11845.654850399813</v>
      </c>
      <c r="C122" s="32">
        <f t="shared" si="8"/>
        <v>5553.136689092987</v>
      </c>
      <c r="D122" s="23">
        <f t="shared" si="9"/>
        <v>17398.7915394928</v>
      </c>
      <c r="E122" s="50">
        <f t="shared" si="5"/>
        <v>1892086.9242671956</v>
      </c>
      <c r="F122" s="45"/>
    </row>
    <row r="123" spans="1:6" ht="15.75">
      <c r="A123" s="29">
        <f t="shared" si="6"/>
        <v>110</v>
      </c>
      <c r="B123" s="34">
        <f t="shared" si="7"/>
        <v>11880.204677046811</v>
      </c>
      <c r="C123" s="32">
        <f t="shared" si="8"/>
        <v>5518.586862445987</v>
      </c>
      <c r="D123" s="23">
        <f t="shared" si="9"/>
        <v>17398.7915394928</v>
      </c>
      <c r="E123" s="50">
        <f t="shared" si="5"/>
        <v>1880206.719590149</v>
      </c>
      <c r="F123" s="45"/>
    </row>
    <row r="124" spans="1:6" ht="15.75">
      <c r="A124" s="29">
        <f t="shared" si="6"/>
        <v>111</v>
      </c>
      <c r="B124" s="34">
        <f t="shared" si="7"/>
        <v>11914.855274021531</v>
      </c>
      <c r="C124" s="32">
        <f t="shared" si="8"/>
        <v>5483.936265471268</v>
      </c>
      <c r="D124" s="23">
        <f t="shared" si="9"/>
        <v>17398.7915394928</v>
      </c>
      <c r="E124" s="50">
        <f t="shared" si="5"/>
        <v>1868291.8643161273</v>
      </c>
      <c r="F124" s="45"/>
    </row>
    <row r="125" spans="1:6" ht="15.75">
      <c r="A125" s="29">
        <f t="shared" si="6"/>
        <v>112</v>
      </c>
      <c r="B125" s="34">
        <f t="shared" si="7"/>
        <v>11949.606935237427</v>
      </c>
      <c r="C125" s="32">
        <f t="shared" si="8"/>
        <v>5449.184604255372</v>
      </c>
      <c r="D125" s="23">
        <f t="shared" si="9"/>
        <v>17398.7915394928</v>
      </c>
      <c r="E125" s="50">
        <f t="shared" si="5"/>
        <v>1856342.2573808897</v>
      </c>
      <c r="F125" s="45"/>
    </row>
    <row r="126" spans="1:6" ht="15.75">
      <c r="A126" s="29">
        <f t="shared" si="6"/>
        <v>113</v>
      </c>
      <c r="B126" s="34">
        <f t="shared" si="7"/>
        <v>11984.459955465203</v>
      </c>
      <c r="C126" s="32">
        <f t="shared" si="8"/>
        <v>5414.331584027595</v>
      </c>
      <c r="D126" s="23">
        <f t="shared" si="9"/>
        <v>17398.7915394928</v>
      </c>
      <c r="E126" s="50">
        <f t="shared" si="5"/>
        <v>1844357.7974254244</v>
      </c>
      <c r="F126" s="45"/>
    </row>
    <row r="127" spans="1:6" ht="15.75">
      <c r="A127" s="29">
        <f t="shared" si="6"/>
        <v>114</v>
      </c>
      <c r="B127" s="34">
        <f t="shared" si="7"/>
        <v>12019.41463033531</v>
      </c>
      <c r="C127" s="32">
        <f t="shared" si="8"/>
        <v>5379.376909157489</v>
      </c>
      <c r="D127" s="23">
        <f t="shared" si="9"/>
        <v>17398.7915394928</v>
      </c>
      <c r="E127" s="50">
        <f t="shared" si="5"/>
        <v>1832338.3827950892</v>
      </c>
      <c r="F127" s="45"/>
    </row>
    <row r="128" spans="1:6" ht="15.75">
      <c r="A128" s="29">
        <f t="shared" si="6"/>
        <v>115</v>
      </c>
      <c r="B128" s="34">
        <f t="shared" si="7"/>
        <v>12054.471256340454</v>
      </c>
      <c r="C128" s="32">
        <f t="shared" si="8"/>
        <v>5344.320283152344</v>
      </c>
      <c r="D128" s="23">
        <f t="shared" si="9"/>
        <v>17398.7915394928</v>
      </c>
      <c r="E128" s="50">
        <f t="shared" si="5"/>
        <v>1820283.9115387488</v>
      </c>
      <c r="F128" s="45"/>
    </row>
    <row r="129" spans="1:6" ht="15.75">
      <c r="A129" s="29">
        <f t="shared" si="6"/>
        <v>116</v>
      </c>
      <c r="B129" s="34">
        <f t="shared" si="7"/>
        <v>12089.630130838115</v>
      </c>
      <c r="C129" s="32">
        <f t="shared" si="8"/>
        <v>5309.161408654684</v>
      </c>
      <c r="D129" s="23">
        <f t="shared" si="9"/>
        <v>17398.7915394928</v>
      </c>
      <c r="E129" s="50">
        <f t="shared" si="5"/>
        <v>1808194.2814079106</v>
      </c>
      <c r="F129" s="45"/>
    </row>
    <row r="130" spans="1:6" ht="15.75">
      <c r="A130" s="29">
        <f t="shared" si="6"/>
        <v>117</v>
      </c>
      <c r="B130" s="34">
        <f t="shared" si="7"/>
        <v>12124.891552053059</v>
      </c>
      <c r="C130" s="32">
        <f t="shared" si="8"/>
        <v>5273.89998743974</v>
      </c>
      <c r="D130" s="23">
        <f t="shared" si="9"/>
        <v>17398.7915394928</v>
      </c>
      <c r="E130" s="50">
        <f t="shared" si="5"/>
        <v>1796069.3898558575</v>
      </c>
      <c r="F130" s="45"/>
    </row>
    <row r="131" spans="1:6" ht="15.75">
      <c r="A131" s="29">
        <f t="shared" si="6"/>
        <v>118</v>
      </c>
      <c r="B131" s="34">
        <f t="shared" si="7"/>
        <v>12160.25581907988</v>
      </c>
      <c r="C131" s="32">
        <f t="shared" si="8"/>
        <v>5238.535720412918</v>
      </c>
      <c r="D131" s="23">
        <f t="shared" si="9"/>
        <v>17398.7915394928</v>
      </c>
      <c r="E131" s="50">
        <f t="shared" si="5"/>
        <v>1783909.1340367775</v>
      </c>
      <c r="F131" s="45"/>
    </row>
    <row r="132" spans="1:6" ht="15.75">
      <c r="A132" s="29">
        <f t="shared" si="6"/>
        <v>119</v>
      </c>
      <c r="B132" s="34">
        <f t="shared" si="7"/>
        <v>12195.723231885531</v>
      </c>
      <c r="C132" s="32">
        <f t="shared" si="8"/>
        <v>5203.068307607268</v>
      </c>
      <c r="D132" s="23">
        <f t="shared" si="9"/>
        <v>17398.7915394928</v>
      </c>
      <c r="E132" s="50">
        <f t="shared" si="5"/>
        <v>1771713.410804892</v>
      </c>
      <c r="F132" s="45"/>
    </row>
    <row r="133" spans="1:6" ht="15.75">
      <c r="A133" s="29">
        <f t="shared" si="6"/>
        <v>120</v>
      </c>
      <c r="B133" s="34">
        <f t="shared" si="7"/>
        <v>12231.294091311864</v>
      </c>
      <c r="C133" s="32">
        <f t="shared" si="8"/>
        <v>5167.497448180935</v>
      </c>
      <c r="D133" s="23">
        <f t="shared" si="9"/>
        <v>17398.7915394928</v>
      </c>
      <c r="E133" s="50">
        <f t="shared" si="5"/>
        <v>1759482.1167135802</v>
      </c>
      <c r="F133" s="45"/>
    </row>
    <row r="134" spans="1:6" ht="15.75">
      <c r="A134" s="29">
        <f t="shared" si="6"/>
        <v>121</v>
      </c>
      <c r="B134" s="34">
        <f t="shared" si="7"/>
        <v>12266.968699078188</v>
      </c>
      <c r="C134" s="32">
        <f t="shared" si="8"/>
        <v>5131.822840414609</v>
      </c>
      <c r="D134" s="23">
        <f t="shared" si="9"/>
        <v>17398.7915394928</v>
      </c>
      <c r="E134" s="50">
        <f t="shared" si="5"/>
        <v>1747215.1480145021</v>
      </c>
      <c r="F134" s="45"/>
    </row>
    <row r="135" spans="1:6" ht="15.75">
      <c r="A135" s="29">
        <f t="shared" si="6"/>
        <v>122</v>
      </c>
      <c r="B135" s="34">
        <f t="shared" si="7"/>
        <v>12302.747357783834</v>
      </c>
      <c r="C135" s="32">
        <f t="shared" si="8"/>
        <v>5096.044181708965</v>
      </c>
      <c r="D135" s="23">
        <f t="shared" si="9"/>
        <v>17398.7915394928</v>
      </c>
      <c r="E135" s="50">
        <f t="shared" si="5"/>
        <v>1734912.4006567183</v>
      </c>
      <c r="F135" s="45"/>
    </row>
    <row r="136" spans="1:6" ht="15.75">
      <c r="A136" s="29">
        <f t="shared" si="6"/>
        <v>123</v>
      </c>
      <c r="B136" s="34">
        <f t="shared" si="7"/>
        <v>12338.630370910703</v>
      </c>
      <c r="C136" s="32">
        <f t="shared" si="8"/>
        <v>5060.161168582095</v>
      </c>
      <c r="D136" s="23">
        <f t="shared" si="9"/>
        <v>17398.7915394928</v>
      </c>
      <c r="E136" s="50">
        <f t="shared" si="5"/>
        <v>1722573.7702858075</v>
      </c>
      <c r="F136" s="45"/>
    </row>
    <row r="137" spans="1:6" ht="15.75">
      <c r="A137" s="29">
        <f t="shared" si="6"/>
        <v>124</v>
      </c>
      <c r="B137" s="34">
        <f t="shared" si="7"/>
        <v>12374.61804282586</v>
      </c>
      <c r="C137" s="32">
        <f t="shared" si="8"/>
        <v>5024.173496666939</v>
      </c>
      <c r="D137" s="23">
        <f t="shared" si="9"/>
        <v>17398.7915394928</v>
      </c>
      <c r="E137" s="50">
        <f t="shared" si="5"/>
        <v>1710199.1522429816</v>
      </c>
      <c r="F137" s="45"/>
    </row>
    <row r="138" spans="1:6" ht="15.75">
      <c r="A138" s="29">
        <f t="shared" si="6"/>
        <v>125</v>
      </c>
      <c r="B138" s="34">
        <f t="shared" si="7"/>
        <v>12410.710678784102</v>
      </c>
      <c r="C138" s="32">
        <f t="shared" si="8"/>
        <v>4988.0808607086965</v>
      </c>
      <c r="D138" s="23">
        <f t="shared" si="9"/>
        <v>17398.7915394928</v>
      </c>
      <c r="E138" s="50">
        <f t="shared" si="5"/>
        <v>1697788.4415641974</v>
      </c>
      <c r="F138" s="45"/>
    </row>
    <row r="139" spans="1:6" ht="15.75">
      <c r="A139" s="29">
        <f t="shared" si="6"/>
        <v>126</v>
      </c>
      <c r="B139" s="34">
        <f t="shared" si="7"/>
        <v>12446.908584930556</v>
      </c>
      <c r="C139" s="32">
        <f t="shared" si="8"/>
        <v>4951.882954562243</v>
      </c>
      <c r="D139" s="23">
        <f t="shared" si="9"/>
        <v>17398.7915394928</v>
      </c>
      <c r="E139" s="50">
        <f t="shared" si="5"/>
        <v>1685341.532979267</v>
      </c>
      <c r="F139" s="45"/>
    </row>
    <row r="140" spans="1:6" ht="15.75">
      <c r="A140" s="29">
        <f t="shared" si="6"/>
        <v>127</v>
      </c>
      <c r="B140" s="34">
        <f t="shared" si="7"/>
        <v>12483.21206830327</v>
      </c>
      <c r="C140" s="32">
        <f t="shared" si="8"/>
        <v>4915.579471189529</v>
      </c>
      <c r="D140" s="23">
        <f t="shared" si="9"/>
        <v>17398.7915394928</v>
      </c>
      <c r="E140" s="50">
        <f t="shared" si="5"/>
        <v>1672858.3209109637</v>
      </c>
      <c r="F140" s="45"/>
    </row>
    <row r="141" spans="1:6" ht="15.75">
      <c r="A141" s="29">
        <f t="shared" si="6"/>
        <v>128</v>
      </c>
      <c r="B141" s="34">
        <f t="shared" si="7"/>
        <v>12519.62143683582</v>
      </c>
      <c r="C141" s="32">
        <f t="shared" si="8"/>
        <v>4879.170102656978</v>
      </c>
      <c r="D141" s="23">
        <f t="shared" si="9"/>
        <v>17398.7915394928</v>
      </c>
      <c r="E141" s="50">
        <f t="shared" si="5"/>
        <v>1660338.699474128</v>
      </c>
      <c r="F141" s="45"/>
    </row>
    <row r="142" spans="1:6" ht="15.75">
      <c r="A142" s="29">
        <f t="shared" si="6"/>
        <v>129</v>
      </c>
      <c r="B142" s="34">
        <f t="shared" si="7"/>
        <v>12556.136999359926</v>
      </c>
      <c r="C142" s="32">
        <f t="shared" si="8"/>
        <v>4842.654540132873</v>
      </c>
      <c r="D142" s="23">
        <f t="shared" si="9"/>
        <v>17398.7915394928</v>
      </c>
      <c r="E142" s="50">
        <f aca="true" t="shared" si="10" ref="E142:E205">E141-B142</f>
        <v>1647782.5624747681</v>
      </c>
      <c r="F142" s="45"/>
    </row>
    <row r="143" spans="1:6" ht="15.75">
      <c r="A143" s="29">
        <f aca="true" t="shared" si="11" ref="A143:A206">A142+1</f>
        <v>130</v>
      </c>
      <c r="B143" s="34">
        <f aca="true" t="shared" si="12" ref="B143:B206">$B$5-C143</f>
        <v>12592.759065608057</v>
      </c>
      <c r="C143" s="32">
        <f aca="true" t="shared" si="13" ref="C143:C206">E142*($B$2/12)</f>
        <v>4806.03247388474</v>
      </c>
      <c r="D143" s="23">
        <f aca="true" t="shared" si="14" ref="D143:D206">B143+C143</f>
        <v>17398.7915394928</v>
      </c>
      <c r="E143" s="50">
        <f t="shared" si="10"/>
        <v>1635189.80340916</v>
      </c>
      <c r="F143" s="45"/>
    </row>
    <row r="144" spans="1:6" ht="15.75">
      <c r="A144" s="29">
        <f t="shared" si="11"/>
        <v>131</v>
      </c>
      <c r="B144" s="34">
        <f t="shared" si="12"/>
        <v>12629.487946216082</v>
      </c>
      <c r="C144" s="32">
        <f t="shared" si="13"/>
        <v>4769.303593276717</v>
      </c>
      <c r="D144" s="23">
        <f t="shared" si="14"/>
        <v>17398.7915394928</v>
      </c>
      <c r="E144" s="50">
        <f t="shared" si="10"/>
        <v>1622560.315462944</v>
      </c>
      <c r="F144" s="45"/>
    </row>
    <row r="145" spans="1:6" ht="15.75">
      <c r="A145" s="29">
        <f t="shared" si="11"/>
        <v>132</v>
      </c>
      <c r="B145" s="34">
        <f t="shared" si="12"/>
        <v>12666.323952725877</v>
      </c>
      <c r="C145" s="32">
        <f t="shared" si="13"/>
        <v>4732.46758676692</v>
      </c>
      <c r="D145" s="23">
        <f t="shared" si="14"/>
        <v>17398.7915394928</v>
      </c>
      <c r="E145" s="50">
        <f t="shared" si="10"/>
        <v>1609893.9915102182</v>
      </c>
      <c r="F145" s="45"/>
    </row>
    <row r="146" spans="1:6" ht="15.75">
      <c r="A146" s="29">
        <f t="shared" si="11"/>
        <v>133</v>
      </c>
      <c r="B146" s="34">
        <f t="shared" si="12"/>
        <v>12703.267397587995</v>
      </c>
      <c r="C146" s="32">
        <f t="shared" si="13"/>
        <v>4695.524141904803</v>
      </c>
      <c r="D146" s="23">
        <f t="shared" si="14"/>
        <v>17398.7915394928</v>
      </c>
      <c r="E146" s="50">
        <f t="shared" si="10"/>
        <v>1597190.7241126304</v>
      </c>
      <c r="F146" s="45"/>
    </row>
    <row r="147" spans="1:6" ht="15.75">
      <c r="A147" s="29">
        <f t="shared" si="11"/>
        <v>134</v>
      </c>
      <c r="B147" s="34">
        <f t="shared" si="12"/>
        <v>12740.318594164293</v>
      </c>
      <c r="C147" s="32">
        <f t="shared" si="13"/>
        <v>4658.472945328505</v>
      </c>
      <c r="D147" s="23">
        <f t="shared" si="14"/>
        <v>17398.7915394928</v>
      </c>
      <c r="E147" s="50">
        <f t="shared" si="10"/>
        <v>1584450.4055184661</v>
      </c>
      <c r="F147" s="45"/>
    </row>
    <row r="148" spans="1:6" ht="15.75">
      <c r="A148" s="29">
        <f t="shared" si="11"/>
        <v>135</v>
      </c>
      <c r="B148" s="34">
        <f t="shared" si="12"/>
        <v>12777.477856730606</v>
      </c>
      <c r="C148" s="32">
        <f t="shared" si="13"/>
        <v>4621.313682762193</v>
      </c>
      <c r="D148" s="23">
        <f t="shared" si="14"/>
        <v>17398.7915394928</v>
      </c>
      <c r="E148" s="50">
        <f t="shared" si="10"/>
        <v>1571672.9276617356</v>
      </c>
      <c r="F148" s="45"/>
    </row>
    <row r="149" spans="1:6" ht="15.75">
      <c r="A149" s="29">
        <f t="shared" si="11"/>
        <v>136</v>
      </c>
      <c r="B149" s="34">
        <f t="shared" si="12"/>
        <v>12814.745500479403</v>
      </c>
      <c r="C149" s="32">
        <f t="shared" si="13"/>
        <v>4584.046039013396</v>
      </c>
      <c r="D149" s="23">
        <f t="shared" si="14"/>
        <v>17398.7915394928</v>
      </c>
      <c r="E149" s="50">
        <f t="shared" si="10"/>
        <v>1558858.1821612562</v>
      </c>
      <c r="F149" s="45"/>
    </row>
    <row r="150" spans="1:6" ht="15.75">
      <c r="A150" s="29">
        <f t="shared" si="11"/>
        <v>137</v>
      </c>
      <c r="B150" s="34">
        <f t="shared" si="12"/>
        <v>12852.121841522468</v>
      </c>
      <c r="C150" s="32">
        <f t="shared" si="13"/>
        <v>4546.669697970331</v>
      </c>
      <c r="D150" s="23">
        <f t="shared" si="14"/>
        <v>17398.7915394928</v>
      </c>
      <c r="E150" s="50">
        <f t="shared" si="10"/>
        <v>1546006.0603197338</v>
      </c>
      <c r="F150" s="45"/>
    </row>
    <row r="151" spans="1:6" ht="15.75">
      <c r="A151" s="29">
        <f t="shared" si="11"/>
        <v>138</v>
      </c>
      <c r="B151" s="34">
        <f t="shared" si="12"/>
        <v>12889.607196893576</v>
      </c>
      <c r="C151" s="32">
        <f t="shared" si="13"/>
        <v>4509.184342599224</v>
      </c>
      <c r="D151" s="23">
        <f t="shared" si="14"/>
        <v>17398.7915394928</v>
      </c>
      <c r="E151" s="50">
        <f t="shared" si="10"/>
        <v>1533116.4531228403</v>
      </c>
      <c r="F151" s="45"/>
    </row>
    <row r="152" spans="1:6" ht="15.75">
      <c r="A152" s="29">
        <f t="shared" si="11"/>
        <v>139</v>
      </c>
      <c r="B152" s="34">
        <f t="shared" si="12"/>
        <v>12927.201884551181</v>
      </c>
      <c r="C152" s="32">
        <f t="shared" si="13"/>
        <v>4471.5896549416175</v>
      </c>
      <c r="D152" s="23">
        <f t="shared" si="14"/>
        <v>17398.7915394928</v>
      </c>
      <c r="E152" s="50">
        <f t="shared" si="10"/>
        <v>1520189.251238289</v>
      </c>
      <c r="F152" s="45"/>
    </row>
    <row r="153" spans="1:6" ht="15.75">
      <c r="A153" s="29">
        <f t="shared" si="11"/>
        <v>140</v>
      </c>
      <c r="B153" s="34">
        <f t="shared" si="12"/>
        <v>12964.906223381122</v>
      </c>
      <c r="C153" s="32">
        <f t="shared" si="13"/>
        <v>4433.885316111677</v>
      </c>
      <c r="D153" s="23">
        <f t="shared" si="14"/>
        <v>17398.7915394928</v>
      </c>
      <c r="E153" s="50">
        <f t="shared" si="10"/>
        <v>1507224.345014908</v>
      </c>
      <c r="F153" s="45"/>
    </row>
    <row r="154" spans="1:6" ht="15.75">
      <c r="A154" s="29">
        <f t="shared" si="11"/>
        <v>141</v>
      </c>
      <c r="B154" s="34">
        <f t="shared" si="12"/>
        <v>13002.720533199317</v>
      </c>
      <c r="C154" s="32">
        <f t="shared" si="13"/>
        <v>4396.071006293481</v>
      </c>
      <c r="D154" s="23">
        <f t="shared" si="14"/>
        <v>17398.7915394928</v>
      </c>
      <c r="E154" s="50">
        <f t="shared" si="10"/>
        <v>1494221.6244817085</v>
      </c>
      <c r="F154" s="45"/>
    </row>
    <row r="155" spans="1:6" ht="15.75">
      <c r="A155" s="29">
        <f t="shared" si="11"/>
        <v>142</v>
      </c>
      <c r="B155" s="34">
        <f t="shared" si="12"/>
        <v>13040.645134754483</v>
      </c>
      <c r="C155" s="32">
        <f t="shared" si="13"/>
        <v>4358.146404738317</v>
      </c>
      <c r="D155" s="23">
        <f t="shared" si="14"/>
        <v>17398.7915394928</v>
      </c>
      <c r="E155" s="50">
        <f t="shared" si="10"/>
        <v>1481180.979346954</v>
      </c>
      <c r="F155" s="45"/>
    </row>
    <row r="156" spans="1:6" ht="15.75">
      <c r="A156" s="29">
        <f t="shared" si="11"/>
        <v>143</v>
      </c>
      <c r="B156" s="34">
        <f t="shared" si="12"/>
        <v>13078.68034973085</v>
      </c>
      <c r="C156" s="32">
        <f t="shared" si="13"/>
        <v>4320.111189761949</v>
      </c>
      <c r="D156" s="23">
        <f t="shared" si="14"/>
        <v>17398.7915394928</v>
      </c>
      <c r="E156" s="50">
        <f t="shared" si="10"/>
        <v>1468102.2989972231</v>
      </c>
      <c r="F156" s="45"/>
    </row>
    <row r="157" spans="1:6" ht="15.75">
      <c r="A157" s="29">
        <f t="shared" si="11"/>
        <v>144</v>
      </c>
      <c r="B157" s="34">
        <f t="shared" si="12"/>
        <v>13116.826500750896</v>
      </c>
      <c r="C157" s="32">
        <f t="shared" si="13"/>
        <v>4281.9650387419015</v>
      </c>
      <c r="D157" s="23">
        <f t="shared" si="14"/>
        <v>17398.7915394928</v>
      </c>
      <c r="E157" s="50">
        <f t="shared" si="10"/>
        <v>1454985.4724964723</v>
      </c>
      <c r="F157" s="45"/>
    </row>
    <row r="158" spans="1:6" ht="15.75">
      <c r="A158" s="29">
        <f t="shared" si="11"/>
        <v>145</v>
      </c>
      <c r="B158" s="34">
        <f t="shared" si="12"/>
        <v>13155.083911378088</v>
      </c>
      <c r="C158" s="32">
        <f t="shared" si="13"/>
        <v>4243.707628114711</v>
      </c>
      <c r="D158" s="23">
        <f t="shared" si="14"/>
        <v>17398.7915394928</v>
      </c>
      <c r="E158" s="50">
        <f t="shared" si="10"/>
        <v>1441830.3885850941</v>
      </c>
      <c r="F158" s="45"/>
    </row>
    <row r="159" spans="1:6" ht="15.75">
      <c r="A159" s="29">
        <f t="shared" si="11"/>
        <v>146</v>
      </c>
      <c r="B159" s="34">
        <f t="shared" si="12"/>
        <v>13193.452906119608</v>
      </c>
      <c r="C159" s="32">
        <f t="shared" si="13"/>
        <v>4205.338633373191</v>
      </c>
      <c r="D159" s="23">
        <f t="shared" si="14"/>
        <v>17398.7915394928</v>
      </c>
      <c r="E159" s="50">
        <f t="shared" si="10"/>
        <v>1428636.9356789745</v>
      </c>
      <c r="F159" s="45"/>
    </row>
    <row r="160" spans="1:6" ht="15.75">
      <c r="A160" s="29">
        <f t="shared" si="11"/>
        <v>147</v>
      </c>
      <c r="B160" s="34">
        <f t="shared" si="12"/>
        <v>13231.933810429124</v>
      </c>
      <c r="C160" s="32">
        <f t="shared" si="13"/>
        <v>4166.857729063676</v>
      </c>
      <c r="D160" s="23">
        <f t="shared" si="14"/>
        <v>17398.7915394928</v>
      </c>
      <c r="E160" s="50">
        <f t="shared" si="10"/>
        <v>1415405.0018685453</v>
      </c>
      <c r="F160" s="45"/>
    </row>
    <row r="161" spans="1:6" ht="15.75">
      <c r="A161" s="29">
        <f t="shared" si="11"/>
        <v>148</v>
      </c>
      <c r="B161" s="34">
        <f t="shared" si="12"/>
        <v>13270.52695070954</v>
      </c>
      <c r="C161" s="32">
        <f t="shared" si="13"/>
        <v>4128.264588783258</v>
      </c>
      <c r="D161" s="23">
        <f t="shared" si="14"/>
        <v>17398.7915394928</v>
      </c>
      <c r="E161" s="50">
        <f t="shared" si="10"/>
        <v>1402134.4749178358</v>
      </c>
      <c r="F161" s="45"/>
    </row>
    <row r="162" spans="1:6" ht="15.75">
      <c r="A162" s="29">
        <f t="shared" si="11"/>
        <v>149</v>
      </c>
      <c r="B162" s="34">
        <f t="shared" si="12"/>
        <v>13309.232654315778</v>
      </c>
      <c r="C162" s="32">
        <f t="shared" si="13"/>
        <v>4089.5588851770212</v>
      </c>
      <c r="D162" s="23">
        <f t="shared" si="14"/>
        <v>17398.7915394928</v>
      </c>
      <c r="E162" s="50">
        <f t="shared" si="10"/>
        <v>1388825.24226352</v>
      </c>
      <c r="F162" s="45"/>
    </row>
    <row r="163" spans="1:6" ht="15.75">
      <c r="A163" s="29">
        <f t="shared" si="11"/>
        <v>150</v>
      </c>
      <c r="B163" s="34">
        <f t="shared" si="12"/>
        <v>13348.051249557531</v>
      </c>
      <c r="C163" s="32">
        <f t="shared" si="13"/>
        <v>4050.7402899352664</v>
      </c>
      <c r="D163" s="23">
        <f t="shared" si="14"/>
        <v>17398.7915394928</v>
      </c>
      <c r="E163" s="50">
        <f t="shared" si="10"/>
        <v>1375477.1910139623</v>
      </c>
      <c r="F163" s="45"/>
    </row>
    <row r="164" spans="1:6" ht="15.75">
      <c r="A164" s="29">
        <f t="shared" si="11"/>
        <v>151</v>
      </c>
      <c r="B164" s="34">
        <f t="shared" si="12"/>
        <v>13386.983065702076</v>
      </c>
      <c r="C164" s="32">
        <f t="shared" si="13"/>
        <v>4011.8084737907234</v>
      </c>
      <c r="D164" s="23">
        <f t="shared" si="14"/>
        <v>17398.7915394928</v>
      </c>
      <c r="E164" s="50">
        <f t="shared" si="10"/>
        <v>1362090.2079482602</v>
      </c>
      <c r="F164" s="45"/>
    </row>
    <row r="165" spans="1:6" ht="15.75">
      <c r="A165" s="29">
        <f t="shared" si="11"/>
        <v>152</v>
      </c>
      <c r="B165" s="34">
        <f t="shared" si="12"/>
        <v>13426.02843297704</v>
      </c>
      <c r="C165" s="32">
        <f t="shared" si="13"/>
        <v>3972.7631065157593</v>
      </c>
      <c r="D165" s="23">
        <f t="shared" si="14"/>
        <v>17398.7915394928</v>
      </c>
      <c r="E165" s="50">
        <f t="shared" si="10"/>
        <v>1348664.179515283</v>
      </c>
      <c r="F165" s="45"/>
    </row>
    <row r="166" spans="1:6" ht="15.75">
      <c r="A166" s="29">
        <f t="shared" si="11"/>
        <v>153</v>
      </c>
      <c r="B166" s="34">
        <f t="shared" si="12"/>
        <v>13465.187682573223</v>
      </c>
      <c r="C166" s="32">
        <f t="shared" si="13"/>
        <v>3933.6038569195757</v>
      </c>
      <c r="D166" s="23">
        <f t="shared" si="14"/>
        <v>17398.7915394928</v>
      </c>
      <c r="E166" s="50">
        <f t="shared" si="10"/>
        <v>1335198.9918327099</v>
      </c>
      <c r="F166" s="45"/>
    </row>
    <row r="167" spans="1:6" ht="15.75">
      <c r="A167" s="29">
        <f t="shared" si="11"/>
        <v>154</v>
      </c>
      <c r="B167" s="34">
        <f t="shared" si="12"/>
        <v>13504.461146647394</v>
      </c>
      <c r="C167" s="32">
        <f t="shared" si="13"/>
        <v>3894.330392845404</v>
      </c>
      <c r="D167" s="23">
        <f t="shared" si="14"/>
        <v>17398.7915394928</v>
      </c>
      <c r="E167" s="50">
        <f t="shared" si="10"/>
        <v>1321694.5306860625</v>
      </c>
      <c r="F167" s="45"/>
    </row>
    <row r="168" spans="1:6" ht="15.75">
      <c r="A168" s="29">
        <f t="shared" si="11"/>
        <v>155</v>
      </c>
      <c r="B168" s="34">
        <f t="shared" si="12"/>
        <v>13543.849158325116</v>
      </c>
      <c r="C168" s="32">
        <f t="shared" si="13"/>
        <v>3854.9423811676825</v>
      </c>
      <c r="D168" s="23">
        <f t="shared" si="14"/>
        <v>17398.7915394928</v>
      </c>
      <c r="E168" s="50">
        <f t="shared" si="10"/>
        <v>1308150.6815277375</v>
      </c>
      <c r="F168" s="45"/>
    </row>
    <row r="169" spans="1:6" ht="15.75">
      <c r="A169" s="29">
        <f t="shared" si="11"/>
        <v>156</v>
      </c>
      <c r="B169" s="34">
        <f t="shared" si="12"/>
        <v>13583.352051703565</v>
      </c>
      <c r="C169" s="32">
        <f t="shared" si="13"/>
        <v>3815.4394877892346</v>
      </c>
      <c r="D169" s="23">
        <f t="shared" si="14"/>
        <v>17398.7915394928</v>
      </c>
      <c r="E169" s="50">
        <f t="shared" si="10"/>
        <v>1294567.329476034</v>
      </c>
      <c r="F169" s="45"/>
    </row>
    <row r="170" spans="1:6" ht="15.75">
      <c r="A170" s="29">
        <f t="shared" si="11"/>
        <v>157</v>
      </c>
      <c r="B170" s="34">
        <f t="shared" si="12"/>
        <v>13622.970161854366</v>
      </c>
      <c r="C170" s="32">
        <f t="shared" si="13"/>
        <v>3775.8213776384328</v>
      </c>
      <c r="D170" s="23">
        <f t="shared" si="14"/>
        <v>17398.7915394928</v>
      </c>
      <c r="E170" s="50">
        <f t="shared" si="10"/>
        <v>1280944.3593141797</v>
      </c>
      <c r="F170" s="45"/>
    </row>
    <row r="171" spans="1:6" ht="15.75">
      <c r="A171" s="29">
        <f t="shared" si="11"/>
        <v>158</v>
      </c>
      <c r="B171" s="34">
        <f t="shared" si="12"/>
        <v>13662.70382482644</v>
      </c>
      <c r="C171" s="32">
        <f t="shared" si="13"/>
        <v>3736.087714666358</v>
      </c>
      <c r="D171" s="23">
        <f t="shared" si="14"/>
        <v>17398.7915394928</v>
      </c>
      <c r="E171" s="50">
        <f t="shared" si="10"/>
        <v>1267281.6554893532</v>
      </c>
      <c r="F171" s="45"/>
    </row>
    <row r="172" spans="1:6" ht="15.75">
      <c r="A172" s="29">
        <f t="shared" si="11"/>
        <v>159</v>
      </c>
      <c r="B172" s="34">
        <f t="shared" si="12"/>
        <v>13702.553377648852</v>
      </c>
      <c r="C172" s="32">
        <f t="shared" si="13"/>
        <v>3696.238161843947</v>
      </c>
      <c r="D172" s="23">
        <f t="shared" si="14"/>
        <v>17398.7915394928</v>
      </c>
      <c r="E172" s="50">
        <f t="shared" si="10"/>
        <v>1253579.1021117044</v>
      </c>
      <c r="F172" s="45"/>
    </row>
    <row r="173" spans="1:6" ht="15.75">
      <c r="A173" s="29">
        <f t="shared" si="11"/>
        <v>160</v>
      </c>
      <c r="B173" s="34">
        <f t="shared" si="12"/>
        <v>13742.51915833366</v>
      </c>
      <c r="C173" s="32">
        <f t="shared" si="13"/>
        <v>3656.272381159138</v>
      </c>
      <c r="D173" s="23">
        <f t="shared" si="14"/>
        <v>17398.7915394928</v>
      </c>
      <c r="E173" s="50">
        <f t="shared" si="10"/>
        <v>1239836.5829533706</v>
      </c>
      <c r="F173" s="45"/>
    </row>
    <row r="174" spans="1:6" ht="15.75">
      <c r="A174" s="29">
        <f t="shared" si="11"/>
        <v>161</v>
      </c>
      <c r="B174" s="34">
        <f t="shared" si="12"/>
        <v>13782.6015058788</v>
      </c>
      <c r="C174" s="32">
        <f t="shared" si="13"/>
        <v>3616.190033613998</v>
      </c>
      <c r="D174" s="23">
        <f t="shared" si="14"/>
        <v>17398.7915394928</v>
      </c>
      <c r="E174" s="50">
        <f t="shared" si="10"/>
        <v>1226053.9814474918</v>
      </c>
      <c r="F174" s="45"/>
    </row>
    <row r="175" spans="1:6" ht="15.75">
      <c r="A175" s="29">
        <f t="shared" si="11"/>
        <v>162</v>
      </c>
      <c r="B175" s="34">
        <f t="shared" si="12"/>
        <v>13822.800760270948</v>
      </c>
      <c r="C175" s="32">
        <f t="shared" si="13"/>
        <v>3575.9907792218514</v>
      </c>
      <c r="D175" s="23">
        <f t="shared" si="14"/>
        <v>17398.7915394928</v>
      </c>
      <c r="E175" s="50">
        <f t="shared" si="10"/>
        <v>1212231.1806872208</v>
      </c>
      <c r="F175" s="45"/>
    </row>
    <row r="176" spans="1:6" ht="15.75">
      <c r="A176" s="29">
        <f t="shared" si="11"/>
        <v>163</v>
      </c>
      <c r="B176" s="34">
        <f t="shared" si="12"/>
        <v>13863.117262488406</v>
      </c>
      <c r="C176" s="32">
        <f t="shared" si="13"/>
        <v>3535.674277004394</v>
      </c>
      <c r="D176" s="23">
        <f t="shared" si="14"/>
        <v>17398.7915394928</v>
      </c>
      <c r="E176" s="50">
        <f t="shared" si="10"/>
        <v>1198368.0634247323</v>
      </c>
      <c r="F176" s="45"/>
    </row>
    <row r="177" spans="1:6" ht="15.75">
      <c r="A177" s="29">
        <f t="shared" si="11"/>
        <v>164</v>
      </c>
      <c r="B177" s="34">
        <f t="shared" si="12"/>
        <v>13903.551354503996</v>
      </c>
      <c r="C177" s="32">
        <f t="shared" si="13"/>
        <v>3495.240184988803</v>
      </c>
      <c r="D177" s="23">
        <f t="shared" si="14"/>
        <v>17398.7915394928</v>
      </c>
      <c r="E177" s="50">
        <f t="shared" si="10"/>
        <v>1184464.5120702283</v>
      </c>
      <c r="F177" s="45"/>
    </row>
    <row r="178" spans="1:6" ht="15.75">
      <c r="A178" s="29">
        <f t="shared" si="11"/>
        <v>165</v>
      </c>
      <c r="B178" s="34">
        <f t="shared" si="12"/>
        <v>13944.103379287966</v>
      </c>
      <c r="C178" s="32">
        <f t="shared" si="13"/>
        <v>3454.688160204833</v>
      </c>
      <c r="D178" s="23">
        <f t="shared" si="14"/>
        <v>17398.7915394928</v>
      </c>
      <c r="E178" s="50">
        <f t="shared" si="10"/>
        <v>1170520.4086909404</v>
      </c>
      <c r="F178" s="45"/>
    </row>
    <row r="179" spans="1:6" ht="15.75">
      <c r="A179" s="29">
        <f t="shared" si="11"/>
        <v>166</v>
      </c>
      <c r="B179" s="34">
        <f t="shared" si="12"/>
        <v>13984.77368081089</v>
      </c>
      <c r="C179" s="32">
        <f t="shared" si="13"/>
        <v>3414.0178586819097</v>
      </c>
      <c r="D179" s="23">
        <f t="shared" si="14"/>
        <v>17398.7915394928</v>
      </c>
      <c r="E179" s="50">
        <f t="shared" si="10"/>
        <v>1156535.6350101295</v>
      </c>
      <c r="F179" s="45"/>
    </row>
    <row r="180" spans="1:6" ht="15.75">
      <c r="A180" s="29">
        <f t="shared" si="11"/>
        <v>167</v>
      </c>
      <c r="B180" s="34">
        <f t="shared" si="12"/>
        <v>14025.562604046587</v>
      </c>
      <c r="C180" s="32">
        <f t="shared" si="13"/>
        <v>3373.2289354462114</v>
      </c>
      <c r="D180" s="23">
        <f t="shared" si="14"/>
        <v>17398.7915394928</v>
      </c>
      <c r="E180" s="50">
        <f t="shared" si="10"/>
        <v>1142510.0724060829</v>
      </c>
      <c r="F180" s="45"/>
    </row>
    <row r="181" spans="1:6" ht="15.75">
      <c r="A181" s="29">
        <f t="shared" si="11"/>
        <v>168</v>
      </c>
      <c r="B181" s="34">
        <f t="shared" si="12"/>
        <v>14066.470494975056</v>
      </c>
      <c r="C181" s="32">
        <f t="shared" si="13"/>
        <v>3332.321044517742</v>
      </c>
      <c r="D181" s="23">
        <f t="shared" si="14"/>
        <v>17398.7915394928</v>
      </c>
      <c r="E181" s="50">
        <f t="shared" si="10"/>
        <v>1128443.6019111078</v>
      </c>
      <c r="F181" s="45"/>
    </row>
    <row r="182" spans="1:6" ht="15.75">
      <c r="A182" s="29">
        <f t="shared" si="11"/>
        <v>169</v>
      </c>
      <c r="B182" s="34">
        <f t="shared" si="12"/>
        <v>14107.497700585402</v>
      </c>
      <c r="C182" s="32">
        <f t="shared" si="13"/>
        <v>3291.293838907398</v>
      </c>
      <c r="D182" s="23">
        <f t="shared" si="14"/>
        <v>17398.7915394928</v>
      </c>
      <c r="E182" s="50">
        <f t="shared" si="10"/>
        <v>1114336.1042105225</v>
      </c>
      <c r="F182" s="45"/>
    </row>
    <row r="183" spans="1:6" ht="15.75">
      <c r="A183" s="29">
        <f t="shared" si="11"/>
        <v>170</v>
      </c>
      <c r="B183" s="34">
        <f t="shared" si="12"/>
        <v>14148.644568878775</v>
      </c>
      <c r="C183" s="32">
        <f t="shared" si="13"/>
        <v>3250.146970614024</v>
      </c>
      <c r="D183" s="23">
        <f t="shared" si="14"/>
        <v>17398.7915394928</v>
      </c>
      <c r="E183" s="50">
        <f t="shared" si="10"/>
        <v>1100187.4596416438</v>
      </c>
      <c r="F183" s="45"/>
    </row>
    <row r="184" spans="1:6" ht="15.75">
      <c r="A184" s="29">
        <f t="shared" si="11"/>
        <v>171</v>
      </c>
      <c r="B184" s="34">
        <f t="shared" si="12"/>
        <v>14189.911448871339</v>
      </c>
      <c r="C184" s="32">
        <f t="shared" si="13"/>
        <v>3208.880090621461</v>
      </c>
      <c r="D184" s="23">
        <f t="shared" si="14"/>
        <v>17398.7915394928</v>
      </c>
      <c r="E184" s="50">
        <f t="shared" si="10"/>
        <v>1085997.5481927725</v>
      </c>
      <c r="F184" s="45"/>
    </row>
    <row r="185" spans="1:6" ht="15.75">
      <c r="A185" s="29">
        <f t="shared" si="11"/>
        <v>172</v>
      </c>
      <c r="B185" s="34">
        <f t="shared" si="12"/>
        <v>14231.298690597212</v>
      </c>
      <c r="C185" s="32">
        <f t="shared" si="13"/>
        <v>3167.4928488955866</v>
      </c>
      <c r="D185" s="23">
        <f t="shared" si="14"/>
        <v>17398.7915394928</v>
      </c>
      <c r="E185" s="50">
        <f t="shared" si="10"/>
        <v>1071766.2495021753</v>
      </c>
      <c r="F185" s="45"/>
    </row>
    <row r="186" spans="1:6" ht="15.75">
      <c r="A186" s="29">
        <f t="shared" si="11"/>
        <v>173</v>
      </c>
      <c r="B186" s="34">
        <f t="shared" si="12"/>
        <v>14272.806645111454</v>
      </c>
      <c r="C186" s="32">
        <f t="shared" si="13"/>
        <v>3125.9848943813445</v>
      </c>
      <c r="D186" s="23">
        <f t="shared" si="14"/>
        <v>17398.7915394928</v>
      </c>
      <c r="E186" s="50">
        <f t="shared" si="10"/>
        <v>1057493.4428570638</v>
      </c>
      <c r="F186" s="45"/>
    </row>
    <row r="187" spans="1:6" ht="15.75">
      <c r="A187" s="29">
        <f t="shared" si="11"/>
        <v>174</v>
      </c>
      <c r="B187" s="34">
        <f t="shared" si="12"/>
        <v>14314.435664493029</v>
      </c>
      <c r="C187" s="32">
        <f t="shared" si="13"/>
        <v>3084.3558749997696</v>
      </c>
      <c r="D187" s="23">
        <f t="shared" si="14"/>
        <v>17398.7915394928</v>
      </c>
      <c r="E187" s="50">
        <f t="shared" si="10"/>
        <v>1043179.0071925708</v>
      </c>
      <c r="F187" s="45"/>
    </row>
    <row r="188" spans="1:6" ht="15.75">
      <c r="A188" s="29">
        <f t="shared" si="11"/>
        <v>175</v>
      </c>
      <c r="B188" s="34">
        <f t="shared" si="12"/>
        <v>14356.186101847801</v>
      </c>
      <c r="C188" s="32">
        <f t="shared" si="13"/>
        <v>3042.6054376449983</v>
      </c>
      <c r="D188" s="23">
        <f t="shared" si="14"/>
        <v>17398.7915394928</v>
      </c>
      <c r="E188" s="50">
        <f t="shared" si="10"/>
        <v>1028822.821090723</v>
      </c>
      <c r="F188" s="45"/>
    </row>
    <row r="189" spans="1:6" ht="15.75">
      <c r="A189" s="29">
        <f t="shared" si="11"/>
        <v>176</v>
      </c>
      <c r="B189" s="34">
        <f t="shared" si="12"/>
        <v>14398.058311311523</v>
      </c>
      <c r="C189" s="32">
        <f t="shared" si="13"/>
        <v>3000.7332281812755</v>
      </c>
      <c r="D189" s="23">
        <f t="shared" si="14"/>
        <v>17398.7915394928</v>
      </c>
      <c r="E189" s="50">
        <f t="shared" si="10"/>
        <v>1014424.7627794115</v>
      </c>
      <c r="F189" s="45"/>
    </row>
    <row r="190" spans="1:6" ht="15.75">
      <c r="A190" s="29">
        <f t="shared" si="11"/>
        <v>177</v>
      </c>
      <c r="B190" s="34">
        <f t="shared" si="12"/>
        <v>14440.052648052848</v>
      </c>
      <c r="C190" s="32">
        <f t="shared" si="13"/>
        <v>2958.7388914399503</v>
      </c>
      <c r="D190" s="23">
        <f t="shared" si="14"/>
        <v>17398.7915394928</v>
      </c>
      <c r="E190" s="50">
        <f t="shared" si="10"/>
        <v>999984.7101313587</v>
      </c>
      <c r="F190" s="45"/>
    </row>
    <row r="191" spans="1:6" ht="15.75">
      <c r="A191" s="29">
        <f t="shared" si="11"/>
        <v>178</v>
      </c>
      <c r="B191" s="34">
        <f t="shared" si="12"/>
        <v>14482.169468276335</v>
      </c>
      <c r="C191" s="32">
        <f t="shared" si="13"/>
        <v>2916.622071216463</v>
      </c>
      <c r="D191" s="23">
        <f t="shared" si="14"/>
        <v>17398.7915394928</v>
      </c>
      <c r="E191" s="50">
        <f t="shared" si="10"/>
        <v>985502.5406630824</v>
      </c>
      <c r="F191" s="45"/>
    </row>
    <row r="192" spans="1:6" ht="15.75">
      <c r="A192" s="29">
        <f t="shared" si="11"/>
        <v>179</v>
      </c>
      <c r="B192" s="34">
        <f t="shared" si="12"/>
        <v>14524.409129225474</v>
      </c>
      <c r="C192" s="32">
        <f t="shared" si="13"/>
        <v>2874.382410267324</v>
      </c>
      <c r="D192" s="23">
        <f t="shared" si="14"/>
        <v>17398.7915394928</v>
      </c>
      <c r="E192" s="50">
        <f t="shared" si="10"/>
        <v>970978.131533857</v>
      </c>
      <c r="F192" s="45"/>
    </row>
    <row r="193" spans="1:6" ht="15.75">
      <c r="A193" s="29">
        <f t="shared" si="11"/>
        <v>180</v>
      </c>
      <c r="B193" s="34">
        <f t="shared" si="12"/>
        <v>14566.771989185716</v>
      </c>
      <c r="C193" s="32">
        <f t="shared" si="13"/>
        <v>2832.019550307083</v>
      </c>
      <c r="D193" s="23">
        <f t="shared" si="14"/>
        <v>17398.7915394928</v>
      </c>
      <c r="E193" s="50">
        <f t="shared" si="10"/>
        <v>956411.3595446713</v>
      </c>
      <c r="F193" s="45"/>
    </row>
    <row r="194" spans="1:6" ht="15.75">
      <c r="A194" s="29">
        <f t="shared" si="11"/>
        <v>181</v>
      </c>
      <c r="B194" s="34">
        <f t="shared" si="12"/>
        <v>14609.258407487507</v>
      </c>
      <c r="C194" s="32">
        <f t="shared" si="13"/>
        <v>2789.5331320052915</v>
      </c>
      <c r="D194" s="23">
        <f t="shared" si="14"/>
        <v>17398.7915394928</v>
      </c>
      <c r="E194" s="50">
        <f t="shared" si="10"/>
        <v>941802.1011371837</v>
      </c>
      <c r="F194" s="45"/>
    </row>
    <row r="195" spans="1:6" ht="15.75">
      <c r="A195" s="29">
        <f t="shared" si="11"/>
        <v>182</v>
      </c>
      <c r="B195" s="34">
        <f t="shared" si="12"/>
        <v>14651.868744509346</v>
      </c>
      <c r="C195" s="32">
        <f t="shared" si="13"/>
        <v>2746.9227949834526</v>
      </c>
      <c r="D195" s="23">
        <f t="shared" si="14"/>
        <v>17398.7915394928</v>
      </c>
      <c r="E195" s="50">
        <f t="shared" si="10"/>
        <v>927150.2323926744</v>
      </c>
      <c r="F195" s="45"/>
    </row>
    <row r="196" spans="1:6" ht="15.75">
      <c r="A196" s="29">
        <f t="shared" si="11"/>
        <v>183</v>
      </c>
      <c r="B196" s="34">
        <f t="shared" si="12"/>
        <v>14694.60336168083</v>
      </c>
      <c r="C196" s="32">
        <f t="shared" si="13"/>
        <v>2704.1881778119673</v>
      </c>
      <c r="D196" s="23">
        <f t="shared" si="14"/>
        <v>17398.7915394928</v>
      </c>
      <c r="E196" s="50">
        <f t="shared" si="10"/>
        <v>912455.6290309936</v>
      </c>
      <c r="F196" s="45"/>
    </row>
    <row r="197" spans="1:6" ht="15.75">
      <c r="A197" s="29">
        <f t="shared" si="11"/>
        <v>184</v>
      </c>
      <c r="B197" s="34">
        <f t="shared" si="12"/>
        <v>14737.462621485734</v>
      </c>
      <c r="C197" s="32">
        <f t="shared" si="13"/>
        <v>2661.3289180070647</v>
      </c>
      <c r="D197" s="23">
        <f t="shared" si="14"/>
        <v>17398.7915394928</v>
      </c>
      <c r="E197" s="50">
        <f t="shared" si="10"/>
        <v>897718.1664095079</v>
      </c>
      <c r="F197" s="45"/>
    </row>
    <row r="198" spans="1:6" ht="15.75">
      <c r="A198" s="29">
        <f t="shared" si="11"/>
        <v>185</v>
      </c>
      <c r="B198" s="34">
        <f t="shared" si="12"/>
        <v>14780.446887465067</v>
      </c>
      <c r="C198" s="32">
        <f t="shared" si="13"/>
        <v>2618.344652027731</v>
      </c>
      <c r="D198" s="23">
        <f t="shared" si="14"/>
        <v>17398.7915394928</v>
      </c>
      <c r="E198" s="50">
        <f t="shared" si="10"/>
        <v>882937.7195220428</v>
      </c>
      <c r="F198" s="45"/>
    </row>
    <row r="199" spans="1:6" ht="15.75">
      <c r="A199" s="29">
        <f t="shared" si="11"/>
        <v>186</v>
      </c>
      <c r="B199" s="34">
        <f t="shared" si="12"/>
        <v>14823.556524220174</v>
      </c>
      <c r="C199" s="32">
        <f t="shared" si="13"/>
        <v>2575.235015272625</v>
      </c>
      <c r="D199" s="23">
        <f t="shared" si="14"/>
        <v>17398.7915394928</v>
      </c>
      <c r="E199" s="50">
        <f t="shared" si="10"/>
        <v>868114.1629978226</v>
      </c>
      <c r="F199" s="45"/>
    </row>
    <row r="200" spans="1:6" ht="15.75">
      <c r="A200" s="29">
        <f t="shared" si="11"/>
        <v>187</v>
      </c>
      <c r="B200" s="34">
        <f t="shared" si="12"/>
        <v>14866.791897415816</v>
      </c>
      <c r="C200" s="32">
        <f t="shared" si="13"/>
        <v>2531.9996420769826</v>
      </c>
      <c r="D200" s="23">
        <f t="shared" si="14"/>
        <v>17398.7915394928</v>
      </c>
      <c r="E200" s="50">
        <f t="shared" si="10"/>
        <v>853247.3711004069</v>
      </c>
      <c r="F200" s="45"/>
    </row>
    <row r="201" spans="1:6" ht="15.75">
      <c r="A201" s="29">
        <f t="shared" si="11"/>
        <v>188</v>
      </c>
      <c r="B201" s="34">
        <f t="shared" si="12"/>
        <v>14910.153373783278</v>
      </c>
      <c r="C201" s="32">
        <f t="shared" si="13"/>
        <v>2488.6381657095203</v>
      </c>
      <c r="D201" s="23">
        <f t="shared" si="14"/>
        <v>17398.7915394928</v>
      </c>
      <c r="E201" s="50">
        <f t="shared" si="10"/>
        <v>838337.2177266236</v>
      </c>
      <c r="F201" s="45"/>
    </row>
    <row r="202" spans="1:6" ht="15.75">
      <c r="A202" s="29">
        <f t="shared" si="11"/>
        <v>189</v>
      </c>
      <c r="B202" s="34">
        <f t="shared" si="12"/>
        <v>14953.64132112348</v>
      </c>
      <c r="C202" s="32">
        <f t="shared" si="13"/>
        <v>2445.150218369319</v>
      </c>
      <c r="D202" s="23">
        <f t="shared" si="14"/>
        <v>17398.7915394928</v>
      </c>
      <c r="E202" s="50">
        <f t="shared" si="10"/>
        <v>823383.5764055002</v>
      </c>
      <c r="F202" s="45"/>
    </row>
    <row r="203" spans="1:6" ht="15.75">
      <c r="A203" s="29">
        <f t="shared" si="11"/>
        <v>190</v>
      </c>
      <c r="B203" s="34">
        <f t="shared" si="12"/>
        <v>14997.25610831009</v>
      </c>
      <c r="C203" s="32">
        <f t="shared" si="13"/>
        <v>2401.535431182709</v>
      </c>
      <c r="D203" s="23">
        <f t="shared" si="14"/>
        <v>17398.7915394928</v>
      </c>
      <c r="E203" s="50">
        <f t="shared" si="10"/>
        <v>808386.3202971901</v>
      </c>
      <c r="F203" s="45"/>
    </row>
    <row r="204" spans="1:6" ht="15.75">
      <c r="A204" s="29">
        <f t="shared" si="11"/>
        <v>191</v>
      </c>
      <c r="B204" s="34">
        <f t="shared" si="12"/>
        <v>15040.99810529266</v>
      </c>
      <c r="C204" s="32">
        <f t="shared" si="13"/>
        <v>2357.793434200138</v>
      </c>
      <c r="D204" s="23">
        <f t="shared" si="14"/>
        <v>17398.7915394928</v>
      </c>
      <c r="E204" s="50">
        <f t="shared" si="10"/>
        <v>793345.3221918974</v>
      </c>
      <c r="F204" s="45"/>
    </row>
    <row r="205" spans="1:6" ht="15.75">
      <c r="A205" s="29">
        <f t="shared" si="11"/>
        <v>192</v>
      </c>
      <c r="B205" s="34">
        <f t="shared" si="12"/>
        <v>15084.867683099765</v>
      </c>
      <c r="C205" s="32">
        <f t="shared" si="13"/>
        <v>2313.9238563930344</v>
      </c>
      <c r="D205" s="23">
        <f t="shared" si="14"/>
        <v>17398.7915394928</v>
      </c>
      <c r="E205" s="50">
        <f t="shared" si="10"/>
        <v>778260.4545087976</v>
      </c>
      <c r="F205" s="45"/>
    </row>
    <row r="206" spans="1:6" ht="15.75">
      <c r="A206" s="29">
        <f t="shared" si="11"/>
        <v>193</v>
      </c>
      <c r="B206" s="34">
        <f t="shared" si="12"/>
        <v>15128.865213842138</v>
      </c>
      <c r="C206" s="32">
        <f t="shared" si="13"/>
        <v>2269.9263256506597</v>
      </c>
      <c r="D206" s="23">
        <f t="shared" si="14"/>
        <v>17398.7915394928</v>
      </c>
      <c r="E206" s="50">
        <f aca="true" t="shared" si="15" ref="E206:E253">E205-B206</f>
        <v>763131.5892949555</v>
      </c>
      <c r="F206" s="45"/>
    </row>
    <row r="207" spans="1:6" ht="15.75">
      <c r="A207" s="29">
        <f aca="true" t="shared" si="16" ref="A207:A253">A206+1</f>
        <v>194</v>
      </c>
      <c r="B207" s="34">
        <f aca="true" t="shared" si="17" ref="B207:B253">$B$5-C207</f>
        <v>15172.991070715845</v>
      </c>
      <c r="C207" s="32">
        <f aca="true" t="shared" si="18" ref="C207:C253">E206*($B$2/12)</f>
        <v>2225.8004687769535</v>
      </c>
      <c r="D207" s="23">
        <f aca="true" t="shared" si="19" ref="D207:D253">B207+C207</f>
        <v>17398.7915394928</v>
      </c>
      <c r="E207" s="50">
        <f t="shared" si="15"/>
        <v>747958.5982242397</v>
      </c>
      <c r="F207" s="45"/>
    </row>
    <row r="208" spans="1:6" ht="15.75">
      <c r="A208" s="29">
        <f t="shared" si="16"/>
        <v>195</v>
      </c>
      <c r="B208" s="34">
        <f t="shared" si="17"/>
        <v>15217.245628005432</v>
      </c>
      <c r="C208" s="32">
        <f t="shared" si="18"/>
        <v>2181.5459114873656</v>
      </c>
      <c r="D208" s="23">
        <f t="shared" si="19"/>
        <v>17398.7915394928</v>
      </c>
      <c r="E208" s="50">
        <f t="shared" si="15"/>
        <v>732741.3525962342</v>
      </c>
      <c r="F208" s="45"/>
    </row>
    <row r="209" spans="1:6" ht="15.75">
      <c r="A209" s="29">
        <f t="shared" si="16"/>
        <v>196</v>
      </c>
      <c r="B209" s="34">
        <f t="shared" si="17"/>
        <v>15261.629261087115</v>
      </c>
      <c r="C209" s="32">
        <f t="shared" si="18"/>
        <v>2137.162278405683</v>
      </c>
      <c r="D209" s="23">
        <f t="shared" si="19"/>
        <v>17398.7915394928</v>
      </c>
      <c r="E209" s="50">
        <f t="shared" si="15"/>
        <v>717479.723335147</v>
      </c>
      <c r="F209" s="45"/>
    </row>
    <row r="210" spans="1:6" ht="15.75">
      <c r="A210" s="29">
        <f t="shared" si="16"/>
        <v>197</v>
      </c>
      <c r="B210" s="34">
        <f t="shared" si="17"/>
        <v>15306.142346431952</v>
      </c>
      <c r="C210" s="32">
        <f t="shared" si="18"/>
        <v>2092.6491930608454</v>
      </c>
      <c r="D210" s="23">
        <f t="shared" si="19"/>
        <v>17398.7915394928</v>
      </c>
      <c r="E210" s="50">
        <f t="shared" si="15"/>
        <v>702173.580988715</v>
      </c>
      <c r="F210" s="45"/>
    </row>
    <row r="211" spans="1:6" ht="15.75">
      <c r="A211" s="29">
        <f t="shared" si="16"/>
        <v>198</v>
      </c>
      <c r="B211" s="34">
        <f t="shared" si="17"/>
        <v>15350.785261609046</v>
      </c>
      <c r="C211" s="32">
        <f t="shared" si="18"/>
        <v>2048.0062778837523</v>
      </c>
      <c r="D211" s="23">
        <f t="shared" si="19"/>
        <v>17398.7915394928</v>
      </c>
      <c r="E211" s="50">
        <f t="shared" si="15"/>
        <v>686822.795727106</v>
      </c>
      <c r="F211" s="45"/>
    </row>
    <row r="212" spans="1:6" ht="15.75">
      <c r="A212" s="29">
        <f t="shared" si="16"/>
        <v>199</v>
      </c>
      <c r="B212" s="34">
        <f t="shared" si="17"/>
        <v>15395.55838528874</v>
      </c>
      <c r="C212" s="32">
        <f t="shared" si="18"/>
        <v>2003.2331542040595</v>
      </c>
      <c r="D212" s="23">
        <f t="shared" si="19"/>
        <v>17398.7915394928</v>
      </c>
      <c r="E212" s="50">
        <f t="shared" si="15"/>
        <v>671427.2373418174</v>
      </c>
      <c r="F212" s="45"/>
    </row>
    <row r="213" spans="1:6" ht="15.75">
      <c r="A213" s="29">
        <f t="shared" si="16"/>
        <v>200</v>
      </c>
      <c r="B213" s="34">
        <f t="shared" si="17"/>
        <v>15440.46209724583</v>
      </c>
      <c r="C213" s="32">
        <f t="shared" si="18"/>
        <v>1958.3294422469673</v>
      </c>
      <c r="D213" s="23">
        <f t="shared" si="19"/>
        <v>17398.7915394928</v>
      </c>
      <c r="E213" s="50">
        <f t="shared" si="15"/>
        <v>655986.7752445715</v>
      </c>
      <c r="F213" s="45"/>
    </row>
    <row r="214" spans="1:6" ht="15.75">
      <c r="A214" s="29">
        <f t="shared" si="16"/>
        <v>201</v>
      </c>
      <c r="B214" s="34">
        <f t="shared" si="17"/>
        <v>15485.496778362798</v>
      </c>
      <c r="C214" s="32">
        <f t="shared" si="18"/>
        <v>1913.2947611300003</v>
      </c>
      <c r="D214" s="23">
        <f t="shared" si="19"/>
        <v>17398.7915394928</v>
      </c>
      <c r="E214" s="50">
        <f t="shared" si="15"/>
        <v>640501.2784662087</v>
      </c>
      <c r="F214" s="45"/>
    </row>
    <row r="215" spans="1:6" ht="15.75">
      <c r="A215" s="29">
        <f t="shared" si="16"/>
        <v>202</v>
      </c>
      <c r="B215" s="34">
        <f t="shared" si="17"/>
        <v>15530.662810633023</v>
      </c>
      <c r="C215" s="32">
        <f t="shared" si="18"/>
        <v>1868.1287288597755</v>
      </c>
      <c r="D215" s="23">
        <f t="shared" si="19"/>
        <v>17398.7915394928</v>
      </c>
      <c r="E215" s="50">
        <f t="shared" si="15"/>
        <v>624970.6156555756</v>
      </c>
      <c r="F215" s="45"/>
    </row>
    <row r="216" spans="1:6" ht="15.75">
      <c r="A216" s="29">
        <f t="shared" si="16"/>
        <v>203</v>
      </c>
      <c r="B216" s="34">
        <f t="shared" si="17"/>
        <v>15575.960577164036</v>
      </c>
      <c r="C216" s="32">
        <f t="shared" si="18"/>
        <v>1822.8309623287623</v>
      </c>
      <c r="D216" s="23">
        <f t="shared" si="19"/>
        <v>17398.7915394928</v>
      </c>
      <c r="E216" s="50">
        <f t="shared" si="15"/>
        <v>609394.6550784116</v>
      </c>
      <c r="F216" s="45"/>
    </row>
    <row r="217" spans="1:6" ht="15.75">
      <c r="A217" s="29">
        <f t="shared" si="16"/>
        <v>204</v>
      </c>
      <c r="B217" s="34">
        <f t="shared" si="17"/>
        <v>15621.390462180765</v>
      </c>
      <c r="C217" s="32">
        <f t="shared" si="18"/>
        <v>1777.4010773120337</v>
      </c>
      <c r="D217" s="23">
        <f t="shared" si="19"/>
        <v>17398.7915394928</v>
      </c>
      <c r="E217" s="50">
        <f t="shared" si="15"/>
        <v>593773.2646162309</v>
      </c>
      <c r="F217" s="45"/>
    </row>
    <row r="218" spans="1:6" ht="15.75">
      <c r="A218" s="29">
        <f t="shared" si="16"/>
        <v>205</v>
      </c>
      <c r="B218" s="34">
        <f t="shared" si="17"/>
        <v>15666.952851028793</v>
      </c>
      <c r="C218" s="32">
        <f t="shared" si="18"/>
        <v>1731.8386884640067</v>
      </c>
      <c r="D218" s="23">
        <f t="shared" si="19"/>
        <v>17398.7915394928</v>
      </c>
      <c r="E218" s="50">
        <f t="shared" si="15"/>
        <v>578106.3117652021</v>
      </c>
      <c r="F218" s="45"/>
    </row>
    <row r="219" spans="1:6" ht="15.75">
      <c r="A219" s="29">
        <f t="shared" si="16"/>
        <v>206</v>
      </c>
      <c r="B219" s="34">
        <f t="shared" si="17"/>
        <v>15712.648130177626</v>
      </c>
      <c r="C219" s="32">
        <f t="shared" si="18"/>
        <v>1686.143409315173</v>
      </c>
      <c r="D219" s="23">
        <f t="shared" si="19"/>
        <v>17398.7915394928</v>
      </c>
      <c r="E219" s="50">
        <f t="shared" si="15"/>
        <v>562393.6636350245</v>
      </c>
      <c r="F219" s="45"/>
    </row>
    <row r="220" spans="1:6" ht="15.75">
      <c r="A220" s="29">
        <f t="shared" si="16"/>
        <v>207</v>
      </c>
      <c r="B220" s="34">
        <f t="shared" si="17"/>
        <v>15758.476687223978</v>
      </c>
      <c r="C220" s="32">
        <f t="shared" si="18"/>
        <v>1640.3148522688214</v>
      </c>
      <c r="D220" s="23">
        <f t="shared" si="19"/>
        <v>17398.7915394928</v>
      </c>
      <c r="E220" s="50">
        <f t="shared" si="15"/>
        <v>546635.1869478005</v>
      </c>
      <c r="F220" s="45"/>
    </row>
    <row r="221" spans="1:6" ht="15.75">
      <c r="A221" s="29">
        <f t="shared" si="16"/>
        <v>208</v>
      </c>
      <c r="B221" s="34">
        <f t="shared" si="17"/>
        <v>15804.438910895047</v>
      </c>
      <c r="C221" s="32">
        <f t="shared" si="18"/>
        <v>1594.3526285977514</v>
      </c>
      <c r="D221" s="23">
        <f t="shared" si="19"/>
        <v>17398.7915394928</v>
      </c>
      <c r="E221" s="50">
        <f t="shared" si="15"/>
        <v>530830.7480369054</v>
      </c>
      <c r="F221" s="45"/>
    </row>
    <row r="222" spans="1:6" ht="15.75">
      <c r="A222" s="29">
        <f t="shared" si="16"/>
        <v>209</v>
      </c>
      <c r="B222" s="34">
        <f t="shared" si="17"/>
        <v>15850.535191051824</v>
      </c>
      <c r="C222" s="32">
        <f t="shared" si="18"/>
        <v>1548.2563484409743</v>
      </c>
      <c r="D222" s="23">
        <f t="shared" si="19"/>
        <v>17398.7915394928</v>
      </c>
      <c r="E222" s="50">
        <f t="shared" si="15"/>
        <v>514980.2128458536</v>
      </c>
      <c r="F222" s="45"/>
    </row>
    <row r="223" spans="1:6" ht="15.75">
      <c r="A223" s="29">
        <f t="shared" si="16"/>
        <v>210</v>
      </c>
      <c r="B223" s="34">
        <f t="shared" si="17"/>
        <v>15896.765918692392</v>
      </c>
      <c r="C223" s="32">
        <f t="shared" si="18"/>
        <v>1502.0256208004064</v>
      </c>
      <c r="D223" s="23">
        <f t="shared" si="19"/>
        <v>17398.7915394928</v>
      </c>
      <c r="E223" s="50">
        <f t="shared" si="15"/>
        <v>499083.4469271612</v>
      </c>
      <c r="F223" s="45"/>
    </row>
    <row r="224" spans="1:6" ht="15.75">
      <c r="A224" s="29">
        <f t="shared" si="16"/>
        <v>211</v>
      </c>
      <c r="B224" s="34">
        <f t="shared" si="17"/>
        <v>15943.131485955246</v>
      </c>
      <c r="C224" s="32">
        <f t="shared" si="18"/>
        <v>1455.6600535375535</v>
      </c>
      <c r="D224" s="23">
        <f t="shared" si="19"/>
        <v>17398.7915394928</v>
      </c>
      <c r="E224" s="50">
        <f t="shared" si="15"/>
        <v>483140.3154412059</v>
      </c>
      <c r="F224" s="45"/>
    </row>
    <row r="225" spans="1:6" ht="15.75">
      <c r="A225" s="29">
        <f t="shared" si="16"/>
        <v>212</v>
      </c>
      <c r="B225" s="34">
        <f t="shared" si="17"/>
        <v>15989.632286122614</v>
      </c>
      <c r="C225" s="32">
        <f t="shared" si="18"/>
        <v>1409.159253370184</v>
      </c>
      <c r="D225" s="23">
        <f t="shared" si="19"/>
        <v>17398.7915394928</v>
      </c>
      <c r="E225" s="50">
        <f t="shared" si="15"/>
        <v>467150.68315508333</v>
      </c>
      <c r="F225" s="45"/>
    </row>
    <row r="226" spans="1:6" ht="15.75">
      <c r="A226" s="29">
        <f t="shared" si="16"/>
        <v>213</v>
      </c>
      <c r="B226" s="34">
        <f t="shared" si="17"/>
        <v>16036.268713623806</v>
      </c>
      <c r="C226" s="32">
        <f t="shared" si="18"/>
        <v>1362.522825868993</v>
      </c>
      <c r="D226" s="23">
        <f t="shared" si="19"/>
        <v>17398.7915394928</v>
      </c>
      <c r="E226" s="50">
        <f t="shared" si="15"/>
        <v>451114.4144414595</v>
      </c>
      <c r="F226" s="45"/>
    </row>
    <row r="227" spans="1:6" ht="15.75">
      <c r="A227" s="29">
        <f t="shared" si="16"/>
        <v>214</v>
      </c>
      <c r="B227" s="34">
        <f t="shared" si="17"/>
        <v>16083.041164038541</v>
      </c>
      <c r="C227" s="32">
        <f t="shared" si="18"/>
        <v>1315.750375454257</v>
      </c>
      <c r="D227" s="23">
        <f t="shared" si="19"/>
        <v>17398.7915394928</v>
      </c>
      <c r="E227" s="50">
        <f t="shared" si="15"/>
        <v>435031.373277421</v>
      </c>
      <c r="F227" s="45"/>
    </row>
    <row r="228" spans="1:6" ht="15.75">
      <c r="A228" s="29">
        <f t="shared" si="16"/>
        <v>215</v>
      </c>
      <c r="B228" s="34">
        <f t="shared" si="17"/>
        <v>16129.95003410032</v>
      </c>
      <c r="C228" s="32">
        <f t="shared" si="18"/>
        <v>1268.841505392478</v>
      </c>
      <c r="D228" s="23">
        <f t="shared" si="19"/>
        <v>17398.7915394928</v>
      </c>
      <c r="E228" s="50">
        <f t="shared" si="15"/>
        <v>418901.42324332066</v>
      </c>
      <c r="F228" s="45"/>
    </row>
    <row r="229" spans="1:6" ht="15.75">
      <c r="A229" s="29">
        <f t="shared" si="16"/>
        <v>216</v>
      </c>
      <c r="B229" s="34">
        <f t="shared" si="17"/>
        <v>16176.99572169978</v>
      </c>
      <c r="C229" s="32">
        <f t="shared" si="18"/>
        <v>1221.7958177930186</v>
      </c>
      <c r="D229" s="23">
        <f t="shared" si="19"/>
        <v>17398.7915394928</v>
      </c>
      <c r="E229" s="50">
        <f t="shared" si="15"/>
        <v>402724.4275216209</v>
      </c>
      <c r="F229" s="45"/>
    </row>
    <row r="230" spans="1:6" ht="15.75">
      <c r="A230" s="29">
        <f t="shared" si="16"/>
        <v>217</v>
      </c>
      <c r="B230" s="34">
        <f t="shared" si="17"/>
        <v>16224.178625888071</v>
      </c>
      <c r="C230" s="32">
        <f t="shared" si="18"/>
        <v>1174.6129136047275</v>
      </c>
      <c r="D230" s="23">
        <f t="shared" si="19"/>
        <v>17398.7915394928</v>
      </c>
      <c r="E230" s="50">
        <f t="shared" si="15"/>
        <v>386500.2488957328</v>
      </c>
      <c r="F230" s="45"/>
    </row>
    <row r="231" spans="1:6" ht="15.75">
      <c r="A231" s="29">
        <f t="shared" si="16"/>
        <v>218</v>
      </c>
      <c r="B231" s="34">
        <f t="shared" si="17"/>
        <v>16271.499146880244</v>
      </c>
      <c r="C231" s="32">
        <f t="shared" si="18"/>
        <v>1127.292392612554</v>
      </c>
      <c r="D231" s="23">
        <f t="shared" si="19"/>
        <v>17398.7915394928</v>
      </c>
      <c r="E231" s="50">
        <f t="shared" si="15"/>
        <v>370228.74974885257</v>
      </c>
      <c r="F231" s="45"/>
    </row>
    <row r="232" spans="1:6" ht="15.75">
      <c r="A232" s="29">
        <f t="shared" si="16"/>
        <v>219</v>
      </c>
      <c r="B232" s="34">
        <f t="shared" si="17"/>
        <v>16318.957686058646</v>
      </c>
      <c r="C232" s="32">
        <f t="shared" si="18"/>
        <v>1079.8338534341533</v>
      </c>
      <c r="D232" s="23">
        <f t="shared" si="19"/>
        <v>17398.7915394928</v>
      </c>
      <c r="E232" s="50">
        <f t="shared" si="15"/>
        <v>353909.7920627939</v>
      </c>
      <c r="F232" s="45"/>
    </row>
    <row r="233" spans="1:6" ht="15.75">
      <c r="A233" s="29">
        <f t="shared" si="16"/>
        <v>220</v>
      </c>
      <c r="B233" s="34">
        <f t="shared" si="17"/>
        <v>16366.554645976317</v>
      </c>
      <c r="C233" s="32">
        <f t="shared" si="18"/>
        <v>1032.2368935164823</v>
      </c>
      <c r="D233" s="23">
        <f t="shared" si="19"/>
        <v>17398.7915394928</v>
      </c>
      <c r="E233" s="50">
        <f t="shared" si="15"/>
        <v>337543.2374168176</v>
      </c>
      <c r="F233" s="45"/>
    </row>
    <row r="234" spans="1:6" ht="15.75">
      <c r="A234" s="29">
        <f t="shared" si="16"/>
        <v>221</v>
      </c>
      <c r="B234" s="34">
        <f t="shared" si="17"/>
        <v>16414.290430360415</v>
      </c>
      <c r="C234" s="32">
        <f t="shared" si="18"/>
        <v>984.5011091323846</v>
      </c>
      <c r="D234" s="23">
        <f t="shared" si="19"/>
        <v>17398.7915394928</v>
      </c>
      <c r="E234" s="50">
        <f t="shared" si="15"/>
        <v>321128.94698645716</v>
      </c>
      <c r="F234" s="45"/>
    </row>
    <row r="235" spans="1:6" ht="15.75">
      <c r="A235" s="29">
        <f t="shared" si="16"/>
        <v>222</v>
      </c>
      <c r="B235" s="34">
        <f t="shared" si="17"/>
        <v>16462.16544411563</v>
      </c>
      <c r="C235" s="32">
        <f t="shared" si="18"/>
        <v>936.6260953771667</v>
      </c>
      <c r="D235" s="23">
        <f t="shared" si="19"/>
        <v>17398.7915394928</v>
      </c>
      <c r="E235" s="50">
        <f t="shared" si="15"/>
        <v>304666.7815423415</v>
      </c>
      <c r="F235" s="45"/>
    </row>
    <row r="236" spans="1:6" ht="15.75">
      <c r="A236" s="29">
        <f t="shared" si="16"/>
        <v>223</v>
      </c>
      <c r="B236" s="34">
        <f t="shared" si="17"/>
        <v>16510.180093327635</v>
      </c>
      <c r="C236" s="32">
        <f t="shared" si="18"/>
        <v>888.6114461651628</v>
      </c>
      <c r="D236" s="23">
        <f t="shared" si="19"/>
        <v>17398.7915394928</v>
      </c>
      <c r="E236" s="50">
        <f t="shared" si="15"/>
        <v>288156.60144901386</v>
      </c>
      <c r="F236" s="45"/>
    </row>
    <row r="237" spans="1:6" ht="15.75">
      <c r="A237" s="29">
        <f t="shared" si="16"/>
        <v>224</v>
      </c>
      <c r="B237" s="34">
        <f t="shared" si="17"/>
        <v>16558.334785266507</v>
      </c>
      <c r="C237" s="32">
        <f t="shared" si="18"/>
        <v>840.4567542262905</v>
      </c>
      <c r="D237" s="23">
        <f t="shared" si="19"/>
        <v>17398.7915394928</v>
      </c>
      <c r="E237" s="50">
        <f t="shared" si="15"/>
        <v>271598.2666637474</v>
      </c>
      <c r="F237" s="45"/>
    </row>
    <row r="238" spans="1:6" ht="15.75">
      <c r="A238" s="29">
        <f t="shared" si="16"/>
        <v>225</v>
      </c>
      <c r="B238" s="34">
        <f t="shared" si="17"/>
        <v>16606.6299283902</v>
      </c>
      <c r="C238" s="32">
        <f t="shared" si="18"/>
        <v>792.1616111025966</v>
      </c>
      <c r="D238" s="23">
        <f t="shared" si="19"/>
        <v>17398.7915394928</v>
      </c>
      <c r="E238" s="50">
        <f t="shared" si="15"/>
        <v>254991.63673535717</v>
      </c>
      <c r="F238" s="45"/>
    </row>
    <row r="239" spans="1:6" ht="15.75">
      <c r="A239" s="29">
        <f t="shared" si="16"/>
        <v>226</v>
      </c>
      <c r="B239" s="34">
        <f t="shared" si="17"/>
        <v>16655.065932348007</v>
      </c>
      <c r="C239" s="32">
        <f t="shared" si="18"/>
        <v>743.7256071447918</v>
      </c>
      <c r="D239" s="23">
        <f t="shared" si="19"/>
        <v>17398.7915394928</v>
      </c>
      <c r="E239" s="50">
        <f t="shared" si="15"/>
        <v>238336.57080300915</v>
      </c>
      <c r="F239" s="45"/>
    </row>
    <row r="240" spans="1:6" ht="15.75">
      <c r="A240" s="29">
        <f t="shared" si="16"/>
        <v>227</v>
      </c>
      <c r="B240" s="34">
        <f t="shared" si="17"/>
        <v>16703.643207984023</v>
      </c>
      <c r="C240" s="32">
        <f t="shared" si="18"/>
        <v>695.1483315087767</v>
      </c>
      <c r="D240" s="23">
        <f t="shared" si="19"/>
        <v>17398.7915394928</v>
      </c>
      <c r="E240" s="50">
        <f t="shared" si="15"/>
        <v>221632.92759502513</v>
      </c>
      <c r="F240" s="45"/>
    </row>
    <row r="241" spans="1:6" ht="15.75">
      <c r="A241" s="29">
        <f t="shared" si="16"/>
        <v>228</v>
      </c>
      <c r="B241" s="34">
        <f t="shared" si="17"/>
        <v>16752.36216734064</v>
      </c>
      <c r="C241" s="32">
        <f t="shared" si="18"/>
        <v>646.4293721521567</v>
      </c>
      <c r="D241" s="23">
        <f t="shared" si="19"/>
        <v>17398.7915394928</v>
      </c>
      <c r="E241" s="50">
        <f t="shared" si="15"/>
        <v>204880.5654276845</v>
      </c>
      <c r="F241" s="45"/>
    </row>
    <row r="242" spans="1:6" ht="15.75">
      <c r="A242" s="29">
        <f t="shared" si="16"/>
        <v>229</v>
      </c>
      <c r="B242" s="34">
        <f t="shared" si="17"/>
        <v>16801.22322366205</v>
      </c>
      <c r="C242" s="32">
        <f t="shared" si="18"/>
        <v>597.5683158307464</v>
      </c>
      <c r="D242" s="23">
        <f t="shared" si="19"/>
        <v>17398.7915394928</v>
      </c>
      <c r="E242" s="50">
        <f t="shared" si="15"/>
        <v>188079.34220402242</v>
      </c>
      <c r="F242" s="45"/>
    </row>
    <row r="243" spans="1:6" ht="15.75">
      <c r="A243" s="29">
        <f t="shared" si="16"/>
        <v>230</v>
      </c>
      <c r="B243" s="34">
        <f t="shared" si="17"/>
        <v>16850.226791397734</v>
      </c>
      <c r="C243" s="32">
        <f t="shared" si="18"/>
        <v>548.5647480950654</v>
      </c>
      <c r="D243" s="23">
        <f t="shared" si="19"/>
        <v>17398.7915394928</v>
      </c>
      <c r="E243" s="50">
        <f t="shared" si="15"/>
        <v>171229.1154126247</v>
      </c>
      <c r="F243" s="45"/>
    </row>
    <row r="244" spans="1:6" ht="15.75">
      <c r="A244" s="29">
        <f t="shared" si="16"/>
        <v>231</v>
      </c>
      <c r="B244" s="34">
        <f t="shared" si="17"/>
        <v>16899.373286205977</v>
      </c>
      <c r="C244" s="32">
        <f t="shared" si="18"/>
        <v>499.41825328682205</v>
      </c>
      <c r="D244" s="23">
        <f t="shared" si="19"/>
        <v>17398.7915394928</v>
      </c>
      <c r="E244" s="50">
        <f t="shared" si="15"/>
        <v>154329.7421264187</v>
      </c>
      <c r="F244" s="45"/>
    </row>
    <row r="245" spans="1:6" ht="15.75">
      <c r="A245" s="29">
        <f t="shared" si="16"/>
        <v>232</v>
      </c>
      <c r="B245" s="34">
        <f t="shared" si="17"/>
        <v>16948.66312495741</v>
      </c>
      <c r="C245" s="32">
        <f t="shared" si="18"/>
        <v>450.12841453538795</v>
      </c>
      <c r="D245" s="23">
        <f t="shared" si="19"/>
        <v>17398.7915394928</v>
      </c>
      <c r="E245" s="50">
        <f t="shared" si="15"/>
        <v>137381.0790014613</v>
      </c>
      <c r="F245" s="45"/>
    </row>
    <row r="246" spans="1:6" ht="15.75">
      <c r="A246" s="29">
        <f t="shared" si="16"/>
        <v>233</v>
      </c>
      <c r="B246" s="34">
        <f t="shared" si="17"/>
        <v>16998.09672573854</v>
      </c>
      <c r="C246" s="32">
        <f t="shared" si="18"/>
        <v>400.69481375426216</v>
      </c>
      <c r="D246" s="23">
        <f t="shared" si="19"/>
        <v>17398.7915394928</v>
      </c>
      <c r="E246" s="50">
        <f t="shared" si="15"/>
        <v>120382.98227572277</v>
      </c>
      <c r="F246" s="45"/>
    </row>
    <row r="247" spans="1:6" ht="15.75">
      <c r="A247" s="29">
        <f t="shared" si="16"/>
        <v>234</v>
      </c>
      <c r="B247" s="34">
        <f t="shared" si="17"/>
        <v>17047.674507855274</v>
      </c>
      <c r="C247" s="32">
        <f t="shared" si="18"/>
        <v>351.11703163752475</v>
      </c>
      <c r="D247" s="23">
        <f t="shared" si="19"/>
        <v>17398.7915394928</v>
      </c>
      <c r="E247" s="50">
        <f t="shared" si="15"/>
        <v>103335.30776786749</v>
      </c>
      <c r="F247" s="45"/>
    </row>
    <row r="248" spans="1:6" ht="15.75">
      <c r="A248" s="29">
        <f t="shared" si="16"/>
        <v>235</v>
      </c>
      <c r="B248" s="34">
        <f t="shared" si="17"/>
        <v>17097.396891836517</v>
      </c>
      <c r="C248" s="32">
        <f t="shared" si="18"/>
        <v>301.3946476562802</v>
      </c>
      <c r="D248" s="23">
        <f t="shared" si="19"/>
        <v>17398.7915394928</v>
      </c>
      <c r="E248" s="50">
        <f t="shared" si="15"/>
        <v>86237.91087603098</v>
      </c>
      <c r="F248" s="45"/>
    </row>
    <row r="249" spans="1:6" ht="15.75">
      <c r="A249" s="29">
        <f t="shared" si="16"/>
        <v>236</v>
      </c>
      <c r="B249" s="34">
        <f t="shared" si="17"/>
        <v>17147.26429943771</v>
      </c>
      <c r="C249" s="32">
        <f t="shared" si="18"/>
        <v>251.52724005509035</v>
      </c>
      <c r="D249" s="23">
        <f t="shared" si="19"/>
        <v>17398.7915394928</v>
      </c>
      <c r="E249" s="50">
        <f t="shared" si="15"/>
        <v>69090.64657659327</v>
      </c>
      <c r="F249" s="45"/>
    </row>
    <row r="250" spans="1:6" ht="15.75">
      <c r="A250" s="29">
        <f t="shared" si="16"/>
        <v>237</v>
      </c>
      <c r="B250" s="34">
        <f t="shared" si="17"/>
        <v>17197.2771536444</v>
      </c>
      <c r="C250" s="32">
        <f t="shared" si="18"/>
        <v>201.51438584839704</v>
      </c>
      <c r="D250" s="23">
        <f t="shared" si="19"/>
        <v>17398.7915394928</v>
      </c>
      <c r="E250" s="50">
        <f t="shared" si="15"/>
        <v>51893.36942294886</v>
      </c>
      <c r="F250" s="45"/>
    </row>
    <row r="251" spans="1:6" ht="15.75">
      <c r="A251" s="29">
        <f t="shared" si="16"/>
        <v>238</v>
      </c>
      <c r="B251" s="34">
        <f t="shared" si="17"/>
        <v>17247.435878675864</v>
      </c>
      <c r="C251" s="32">
        <f t="shared" si="18"/>
        <v>151.35566081693418</v>
      </c>
      <c r="D251" s="23">
        <f t="shared" si="19"/>
        <v>17398.7915394928</v>
      </c>
      <c r="E251" s="50">
        <f t="shared" si="15"/>
        <v>34645.93354427299</v>
      </c>
      <c r="F251" s="45"/>
    </row>
    <row r="252" spans="1:6" ht="15.75">
      <c r="A252" s="29">
        <f t="shared" si="16"/>
        <v>239</v>
      </c>
      <c r="B252" s="34">
        <f t="shared" si="17"/>
        <v>17297.74089998867</v>
      </c>
      <c r="C252" s="32">
        <f t="shared" si="18"/>
        <v>101.05063950412956</v>
      </c>
      <c r="D252" s="23">
        <f t="shared" si="19"/>
        <v>17398.7915394928</v>
      </c>
      <c r="E252" s="50">
        <f t="shared" si="15"/>
        <v>17348.192644284325</v>
      </c>
      <c r="F252" s="45"/>
    </row>
    <row r="253" spans="1:6" ht="16.5" thickBot="1">
      <c r="A253" s="29">
        <f t="shared" si="16"/>
        <v>240</v>
      </c>
      <c r="B253" s="35">
        <f t="shared" si="17"/>
        <v>17348.1926442803</v>
      </c>
      <c r="C253" s="33">
        <f t="shared" si="18"/>
        <v>50.598895212495954</v>
      </c>
      <c r="D253" s="24">
        <f t="shared" si="19"/>
        <v>17398.7915394928</v>
      </c>
      <c r="E253" s="51">
        <f t="shared" si="15"/>
        <v>4.0236045606434345E-09</v>
      </c>
      <c r="F253" s="45"/>
    </row>
  </sheetData>
  <sheetProtection/>
  <hyperlinks>
    <hyperlink ref="A8" r:id="rId1" display="怪老子理財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253"/>
  <sheetViews>
    <sheetView zoomScalePageLayoutView="0" workbookViewId="0" topLeftCell="A1">
      <selection activeCell="B16" sqref="B16"/>
    </sheetView>
  </sheetViews>
  <sheetFormatPr defaultColWidth="9.00390625" defaultRowHeight="16.5"/>
  <cols>
    <col min="1" max="1" width="13.875" style="0" bestFit="1" customWidth="1"/>
    <col min="2" max="2" width="12.375" style="0" customWidth="1"/>
    <col min="3" max="3" width="13.00390625" style="0" customWidth="1"/>
    <col min="4" max="4" width="13.25390625" style="0" customWidth="1"/>
    <col min="5" max="5" width="15.125" style="49" customWidth="1"/>
  </cols>
  <sheetData>
    <row r="1" spans="1:2" ht="15.75">
      <c r="A1" s="5" t="s">
        <v>0</v>
      </c>
      <c r="B1" s="8">
        <v>3000000</v>
      </c>
    </row>
    <row r="2" spans="1:2" ht="15.75">
      <c r="A2" s="6" t="s">
        <v>3</v>
      </c>
      <c r="B2" s="9">
        <v>0.035</v>
      </c>
    </row>
    <row r="3" spans="1:2" ht="15.75">
      <c r="A3" s="6" t="s">
        <v>1</v>
      </c>
      <c r="B3" s="42">
        <v>20</v>
      </c>
    </row>
    <row r="4" spans="1:2" ht="15.75">
      <c r="A4" s="6" t="s">
        <v>4</v>
      </c>
      <c r="B4" s="42">
        <f>B3*12</f>
        <v>240</v>
      </c>
    </row>
    <row r="5" spans="1:2" ht="15.75">
      <c r="A5" s="6" t="s">
        <v>2</v>
      </c>
      <c r="B5" s="38">
        <f>B1/B4</f>
        <v>12500</v>
      </c>
    </row>
    <row r="6" spans="1:2" ht="16.5" thickBot="1">
      <c r="A6" s="7" t="s">
        <v>7</v>
      </c>
      <c r="B6" s="41">
        <f>SUM(C14:C253)</f>
        <v>1054375</v>
      </c>
    </row>
    <row r="7" ht="15.75">
      <c r="B7" s="1"/>
    </row>
    <row r="8" spans="1:2" ht="15.75">
      <c r="A8" s="61" t="s">
        <v>19</v>
      </c>
      <c r="B8" s="1"/>
    </row>
    <row r="9" ht="15.75">
      <c r="B9" s="1"/>
    </row>
    <row r="10" ht="15.75">
      <c r="B10" s="1"/>
    </row>
    <row r="11" ht="16.5" thickBot="1">
      <c r="B11" s="1"/>
    </row>
    <row r="12" spans="1:5" ht="15.75">
      <c r="A12" s="52"/>
      <c r="B12" s="53" t="s">
        <v>12</v>
      </c>
      <c r="C12" s="53" t="s">
        <v>13</v>
      </c>
      <c r="D12" s="53" t="s">
        <v>14</v>
      </c>
      <c r="E12" s="54" t="s">
        <v>15</v>
      </c>
    </row>
    <row r="13" spans="1:5" ht="15.75">
      <c r="A13" s="29">
        <v>0</v>
      </c>
      <c r="B13" s="22"/>
      <c r="C13" s="22"/>
      <c r="D13" s="22"/>
      <c r="E13" s="50">
        <f>B1</f>
        <v>3000000</v>
      </c>
    </row>
    <row r="14" spans="1:5" ht="15.75">
      <c r="A14" s="29">
        <f>A13+1</f>
        <v>1</v>
      </c>
      <c r="B14" s="34">
        <f>$B$5</f>
        <v>12500</v>
      </c>
      <c r="C14" s="32">
        <f aca="true" t="shared" si="0" ref="C14:C77">E13*($B$2/12)</f>
        <v>8750</v>
      </c>
      <c r="D14" s="23">
        <f aca="true" t="shared" si="1" ref="D14:D77">B14+C14</f>
        <v>21250</v>
      </c>
      <c r="E14" s="50">
        <f aca="true" t="shared" si="2" ref="E14:E77">E13-B14</f>
        <v>2987500</v>
      </c>
    </row>
    <row r="15" spans="1:5" ht="15.75">
      <c r="A15" s="29">
        <f aca="true" t="shared" si="3" ref="A15:A78">A14+1</f>
        <v>2</v>
      </c>
      <c r="B15" s="34">
        <f aca="true" t="shared" si="4" ref="B15:B78">$B$5</f>
        <v>12500</v>
      </c>
      <c r="C15" s="32">
        <f t="shared" si="0"/>
        <v>8713.541666666668</v>
      </c>
      <c r="D15" s="23">
        <f t="shared" si="1"/>
        <v>21213.541666666668</v>
      </c>
      <c r="E15" s="50">
        <f t="shared" si="2"/>
        <v>2975000</v>
      </c>
    </row>
    <row r="16" spans="1:5" ht="15.75">
      <c r="A16" s="29">
        <f t="shared" si="3"/>
        <v>3</v>
      </c>
      <c r="B16" s="34">
        <f t="shared" si="4"/>
        <v>12500</v>
      </c>
      <c r="C16" s="32">
        <f t="shared" si="0"/>
        <v>8677.083333333334</v>
      </c>
      <c r="D16" s="23">
        <f t="shared" si="1"/>
        <v>21177.083333333336</v>
      </c>
      <c r="E16" s="50">
        <f t="shared" si="2"/>
        <v>2962500</v>
      </c>
    </row>
    <row r="17" spans="1:5" ht="15.75">
      <c r="A17" s="29">
        <f t="shared" si="3"/>
        <v>4</v>
      </c>
      <c r="B17" s="34">
        <f t="shared" si="4"/>
        <v>12500</v>
      </c>
      <c r="C17" s="32">
        <f t="shared" si="0"/>
        <v>8640.625</v>
      </c>
      <c r="D17" s="23">
        <f t="shared" si="1"/>
        <v>21140.625</v>
      </c>
      <c r="E17" s="50">
        <f t="shared" si="2"/>
        <v>2950000</v>
      </c>
    </row>
    <row r="18" spans="1:5" ht="15.75">
      <c r="A18" s="29">
        <f t="shared" si="3"/>
        <v>5</v>
      </c>
      <c r="B18" s="34">
        <f t="shared" si="4"/>
        <v>12500</v>
      </c>
      <c r="C18" s="32">
        <f t="shared" si="0"/>
        <v>8604.166666666668</v>
      </c>
      <c r="D18" s="23">
        <f t="shared" si="1"/>
        <v>21104.166666666668</v>
      </c>
      <c r="E18" s="50">
        <f t="shared" si="2"/>
        <v>2937500</v>
      </c>
    </row>
    <row r="19" spans="1:5" ht="15.75">
      <c r="A19" s="29">
        <f t="shared" si="3"/>
        <v>6</v>
      </c>
      <c r="B19" s="34">
        <f t="shared" si="4"/>
        <v>12500</v>
      </c>
      <c r="C19" s="32">
        <f t="shared" si="0"/>
        <v>8567.708333333334</v>
      </c>
      <c r="D19" s="23">
        <f t="shared" si="1"/>
        <v>21067.708333333336</v>
      </c>
      <c r="E19" s="50">
        <f t="shared" si="2"/>
        <v>2925000</v>
      </c>
    </row>
    <row r="20" spans="1:5" ht="15.75">
      <c r="A20" s="29">
        <f t="shared" si="3"/>
        <v>7</v>
      </c>
      <c r="B20" s="34">
        <f t="shared" si="4"/>
        <v>12500</v>
      </c>
      <c r="C20" s="32">
        <f t="shared" si="0"/>
        <v>8531.25</v>
      </c>
      <c r="D20" s="23">
        <f t="shared" si="1"/>
        <v>21031.25</v>
      </c>
      <c r="E20" s="50">
        <f t="shared" si="2"/>
        <v>2912500</v>
      </c>
    </row>
    <row r="21" spans="1:5" ht="15.75">
      <c r="A21" s="29">
        <f t="shared" si="3"/>
        <v>8</v>
      </c>
      <c r="B21" s="34">
        <f t="shared" si="4"/>
        <v>12500</v>
      </c>
      <c r="C21" s="32">
        <f t="shared" si="0"/>
        <v>8494.791666666668</v>
      </c>
      <c r="D21" s="23">
        <f t="shared" si="1"/>
        <v>20994.791666666668</v>
      </c>
      <c r="E21" s="50">
        <f t="shared" si="2"/>
        <v>2900000</v>
      </c>
    </row>
    <row r="22" spans="1:5" ht="15.75">
      <c r="A22" s="29">
        <f t="shared" si="3"/>
        <v>9</v>
      </c>
      <c r="B22" s="34">
        <f t="shared" si="4"/>
        <v>12500</v>
      </c>
      <c r="C22" s="32">
        <f t="shared" si="0"/>
        <v>8458.333333333334</v>
      </c>
      <c r="D22" s="23">
        <f t="shared" si="1"/>
        <v>20958.333333333336</v>
      </c>
      <c r="E22" s="50">
        <f t="shared" si="2"/>
        <v>2887500</v>
      </c>
    </row>
    <row r="23" spans="1:5" ht="15.75">
      <c r="A23" s="29">
        <f t="shared" si="3"/>
        <v>10</v>
      </c>
      <c r="B23" s="34">
        <f t="shared" si="4"/>
        <v>12500</v>
      </c>
      <c r="C23" s="32">
        <f t="shared" si="0"/>
        <v>8421.875</v>
      </c>
      <c r="D23" s="23">
        <f t="shared" si="1"/>
        <v>20921.875</v>
      </c>
      <c r="E23" s="50">
        <f t="shared" si="2"/>
        <v>2875000</v>
      </c>
    </row>
    <row r="24" spans="1:5" ht="15.75">
      <c r="A24" s="29">
        <f t="shared" si="3"/>
        <v>11</v>
      </c>
      <c r="B24" s="34">
        <f t="shared" si="4"/>
        <v>12500</v>
      </c>
      <c r="C24" s="32">
        <f t="shared" si="0"/>
        <v>8385.416666666668</v>
      </c>
      <c r="D24" s="23">
        <f t="shared" si="1"/>
        <v>20885.416666666668</v>
      </c>
      <c r="E24" s="50">
        <f t="shared" si="2"/>
        <v>2862500</v>
      </c>
    </row>
    <row r="25" spans="1:5" ht="15.75">
      <c r="A25" s="29">
        <f t="shared" si="3"/>
        <v>12</v>
      </c>
      <c r="B25" s="34">
        <f t="shared" si="4"/>
        <v>12500</v>
      </c>
      <c r="C25" s="32">
        <f t="shared" si="0"/>
        <v>8348.958333333334</v>
      </c>
      <c r="D25" s="23">
        <f t="shared" si="1"/>
        <v>20848.958333333336</v>
      </c>
      <c r="E25" s="50">
        <f t="shared" si="2"/>
        <v>2850000</v>
      </c>
    </row>
    <row r="26" spans="1:5" ht="15.75">
      <c r="A26" s="29">
        <f t="shared" si="3"/>
        <v>13</v>
      </c>
      <c r="B26" s="34">
        <f t="shared" si="4"/>
        <v>12500</v>
      </c>
      <c r="C26" s="32">
        <f t="shared" si="0"/>
        <v>8312.5</v>
      </c>
      <c r="D26" s="23">
        <f t="shared" si="1"/>
        <v>20812.5</v>
      </c>
      <c r="E26" s="50">
        <f t="shared" si="2"/>
        <v>2837500</v>
      </c>
    </row>
    <row r="27" spans="1:5" ht="15.75">
      <c r="A27" s="29">
        <f t="shared" si="3"/>
        <v>14</v>
      </c>
      <c r="B27" s="34">
        <f t="shared" si="4"/>
        <v>12500</v>
      </c>
      <c r="C27" s="32">
        <f t="shared" si="0"/>
        <v>8276.041666666668</v>
      </c>
      <c r="D27" s="23">
        <f t="shared" si="1"/>
        <v>20776.041666666668</v>
      </c>
      <c r="E27" s="50">
        <f t="shared" si="2"/>
        <v>2825000</v>
      </c>
    </row>
    <row r="28" spans="1:5" ht="15.75">
      <c r="A28" s="29">
        <f t="shared" si="3"/>
        <v>15</v>
      </c>
      <c r="B28" s="34">
        <f t="shared" si="4"/>
        <v>12500</v>
      </c>
      <c r="C28" s="32">
        <f t="shared" si="0"/>
        <v>8239.583333333334</v>
      </c>
      <c r="D28" s="23">
        <f t="shared" si="1"/>
        <v>20739.583333333336</v>
      </c>
      <c r="E28" s="50">
        <f t="shared" si="2"/>
        <v>2812500</v>
      </c>
    </row>
    <row r="29" spans="1:5" ht="15.75">
      <c r="A29" s="29">
        <f t="shared" si="3"/>
        <v>16</v>
      </c>
      <c r="B29" s="34">
        <f t="shared" si="4"/>
        <v>12500</v>
      </c>
      <c r="C29" s="32">
        <f t="shared" si="0"/>
        <v>8203.125</v>
      </c>
      <c r="D29" s="23">
        <f t="shared" si="1"/>
        <v>20703.125</v>
      </c>
      <c r="E29" s="50">
        <f t="shared" si="2"/>
        <v>2800000</v>
      </c>
    </row>
    <row r="30" spans="1:5" ht="15.75">
      <c r="A30" s="29">
        <f t="shared" si="3"/>
        <v>17</v>
      </c>
      <c r="B30" s="34">
        <f t="shared" si="4"/>
        <v>12500</v>
      </c>
      <c r="C30" s="32">
        <f t="shared" si="0"/>
        <v>8166.666666666667</v>
      </c>
      <c r="D30" s="23">
        <f t="shared" si="1"/>
        <v>20666.666666666668</v>
      </c>
      <c r="E30" s="50">
        <f t="shared" si="2"/>
        <v>2787500</v>
      </c>
    </row>
    <row r="31" spans="1:5" ht="15.75">
      <c r="A31" s="29">
        <f t="shared" si="3"/>
        <v>18</v>
      </c>
      <c r="B31" s="34">
        <f t="shared" si="4"/>
        <v>12500</v>
      </c>
      <c r="C31" s="32">
        <f t="shared" si="0"/>
        <v>8130.208333333334</v>
      </c>
      <c r="D31" s="23">
        <f t="shared" si="1"/>
        <v>20630.208333333336</v>
      </c>
      <c r="E31" s="50">
        <f t="shared" si="2"/>
        <v>2775000</v>
      </c>
    </row>
    <row r="32" spans="1:5" ht="15.75">
      <c r="A32" s="29">
        <f t="shared" si="3"/>
        <v>19</v>
      </c>
      <c r="B32" s="34">
        <f t="shared" si="4"/>
        <v>12500</v>
      </c>
      <c r="C32" s="32">
        <f t="shared" si="0"/>
        <v>8093.75</v>
      </c>
      <c r="D32" s="23">
        <f t="shared" si="1"/>
        <v>20593.75</v>
      </c>
      <c r="E32" s="50">
        <f t="shared" si="2"/>
        <v>2762500</v>
      </c>
    </row>
    <row r="33" spans="1:5" ht="15.75">
      <c r="A33" s="29">
        <f t="shared" si="3"/>
        <v>20</v>
      </c>
      <c r="B33" s="34">
        <f t="shared" si="4"/>
        <v>12500</v>
      </c>
      <c r="C33" s="32">
        <f t="shared" si="0"/>
        <v>8057.291666666667</v>
      </c>
      <c r="D33" s="23">
        <f t="shared" si="1"/>
        <v>20557.291666666668</v>
      </c>
      <c r="E33" s="50">
        <f t="shared" si="2"/>
        <v>2750000</v>
      </c>
    </row>
    <row r="34" spans="1:5" ht="15.75">
      <c r="A34" s="29">
        <f t="shared" si="3"/>
        <v>21</v>
      </c>
      <c r="B34" s="34">
        <f t="shared" si="4"/>
        <v>12500</v>
      </c>
      <c r="C34" s="32">
        <f t="shared" si="0"/>
        <v>8020.833333333334</v>
      </c>
      <c r="D34" s="23">
        <f t="shared" si="1"/>
        <v>20520.833333333336</v>
      </c>
      <c r="E34" s="50">
        <f t="shared" si="2"/>
        <v>2737500</v>
      </c>
    </row>
    <row r="35" spans="1:5" ht="15.75">
      <c r="A35" s="29">
        <f t="shared" si="3"/>
        <v>22</v>
      </c>
      <c r="B35" s="34">
        <f t="shared" si="4"/>
        <v>12500</v>
      </c>
      <c r="C35" s="32">
        <f t="shared" si="0"/>
        <v>7984.375</v>
      </c>
      <c r="D35" s="23">
        <f t="shared" si="1"/>
        <v>20484.375</v>
      </c>
      <c r="E35" s="50">
        <f t="shared" si="2"/>
        <v>2725000</v>
      </c>
    </row>
    <row r="36" spans="1:5" ht="15.75">
      <c r="A36" s="29">
        <f t="shared" si="3"/>
        <v>23</v>
      </c>
      <c r="B36" s="34">
        <f t="shared" si="4"/>
        <v>12500</v>
      </c>
      <c r="C36" s="32">
        <f t="shared" si="0"/>
        <v>7947.916666666667</v>
      </c>
      <c r="D36" s="23">
        <f t="shared" si="1"/>
        <v>20447.916666666668</v>
      </c>
      <c r="E36" s="50">
        <f t="shared" si="2"/>
        <v>2712500</v>
      </c>
    </row>
    <row r="37" spans="1:5" ht="15.75">
      <c r="A37" s="29">
        <f t="shared" si="3"/>
        <v>24</v>
      </c>
      <c r="B37" s="34">
        <f t="shared" si="4"/>
        <v>12500</v>
      </c>
      <c r="C37" s="32">
        <f t="shared" si="0"/>
        <v>7911.458333333334</v>
      </c>
      <c r="D37" s="23">
        <f t="shared" si="1"/>
        <v>20411.458333333336</v>
      </c>
      <c r="E37" s="50">
        <f t="shared" si="2"/>
        <v>2700000</v>
      </c>
    </row>
    <row r="38" spans="1:5" ht="15.75">
      <c r="A38" s="29">
        <f t="shared" si="3"/>
        <v>25</v>
      </c>
      <c r="B38" s="34">
        <f t="shared" si="4"/>
        <v>12500</v>
      </c>
      <c r="C38" s="32">
        <f t="shared" si="0"/>
        <v>7875</v>
      </c>
      <c r="D38" s="23">
        <f t="shared" si="1"/>
        <v>20375</v>
      </c>
      <c r="E38" s="50">
        <f t="shared" si="2"/>
        <v>2687500</v>
      </c>
    </row>
    <row r="39" spans="1:5" ht="15.75">
      <c r="A39" s="29">
        <f t="shared" si="3"/>
        <v>26</v>
      </c>
      <c r="B39" s="34">
        <f t="shared" si="4"/>
        <v>12500</v>
      </c>
      <c r="C39" s="32">
        <f t="shared" si="0"/>
        <v>7838.541666666667</v>
      </c>
      <c r="D39" s="23">
        <f t="shared" si="1"/>
        <v>20338.541666666668</v>
      </c>
      <c r="E39" s="50">
        <f t="shared" si="2"/>
        <v>2675000</v>
      </c>
    </row>
    <row r="40" spans="1:5" ht="15.75">
      <c r="A40" s="29">
        <f t="shared" si="3"/>
        <v>27</v>
      </c>
      <c r="B40" s="34">
        <f t="shared" si="4"/>
        <v>12500</v>
      </c>
      <c r="C40" s="32">
        <f t="shared" si="0"/>
        <v>7802.083333333334</v>
      </c>
      <c r="D40" s="23">
        <f t="shared" si="1"/>
        <v>20302.083333333336</v>
      </c>
      <c r="E40" s="50">
        <f t="shared" si="2"/>
        <v>2662500</v>
      </c>
    </row>
    <row r="41" spans="1:5" ht="15.75">
      <c r="A41" s="29">
        <f t="shared" si="3"/>
        <v>28</v>
      </c>
      <c r="B41" s="34">
        <f t="shared" si="4"/>
        <v>12500</v>
      </c>
      <c r="C41" s="32">
        <f t="shared" si="0"/>
        <v>7765.625</v>
      </c>
      <c r="D41" s="23">
        <f t="shared" si="1"/>
        <v>20265.625</v>
      </c>
      <c r="E41" s="50">
        <f t="shared" si="2"/>
        <v>2650000</v>
      </c>
    </row>
    <row r="42" spans="1:5" ht="15.75">
      <c r="A42" s="29">
        <f t="shared" si="3"/>
        <v>29</v>
      </c>
      <c r="B42" s="34">
        <f t="shared" si="4"/>
        <v>12500</v>
      </c>
      <c r="C42" s="32">
        <f t="shared" si="0"/>
        <v>7729.166666666667</v>
      </c>
      <c r="D42" s="23">
        <f t="shared" si="1"/>
        <v>20229.166666666668</v>
      </c>
      <c r="E42" s="50">
        <f t="shared" si="2"/>
        <v>2637500</v>
      </c>
    </row>
    <row r="43" spans="1:5" ht="15.75">
      <c r="A43" s="29">
        <f t="shared" si="3"/>
        <v>30</v>
      </c>
      <c r="B43" s="34">
        <f t="shared" si="4"/>
        <v>12500</v>
      </c>
      <c r="C43" s="32">
        <f t="shared" si="0"/>
        <v>7692.708333333334</v>
      </c>
      <c r="D43" s="23">
        <f t="shared" si="1"/>
        <v>20192.708333333336</v>
      </c>
      <c r="E43" s="50">
        <f t="shared" si="2"/>
        <v>2625000</v>
      </c>
    </row>
    <row r="44" spans="1:5" ht="15.75">
      <c r="A44" s="29">
        <f t="shared" si="3"/>
        <v>31</v>
      </c>
      <c r="B44" s="34">
        <f t="shared" si="4"/>
        <v>12500</v>
      </c>
      <c r="C44" s="32">
        <f t="shared" si="0"/>
        <v>7656.25</v>
      </c>
      <c r="D44" s="23">
        <f t="shared" si="1"/>
        <v>20156.25</v>
      </c>
      <c r="E44" s="50">
        <f t="shared" si="2"/>
        <v>2612500</v>
      </c>
    </row>
    <row r="45" spans="1:5" ht="15.75">
      <c r="A45" s="29">
        <f t="shared" si="3"/>
        <v>32</v>
      </c>
      <c r="B45" s="34">
        <f t="shared" si="4"/>
        <v>12500</v>
      </c>
      <c r="C45" s="32">
        <f t="shared" si="0"/>
        <v>7619.791666666667</v>
      </c>
      <c r="D45" s="23">
        <f t="shared" si="1"/>
        <v>20119.791666666668</v>
      </c>
      <c r="E45" s="50">
        <f t="shared" si="2"/>
        <v>2600000</v>
      </c>
    </row>
    <row r="46" spans="1:5" ht="15.75">
      <c r="A46" s="29">
        <f t="shared" si="3"/>
        <v>33</v>
      </c>
      <c r="B46" s="34">
        <f t="shared" si="4"/>
        <v>12500</v>
      </c>
      <c r="C46" s="32">
        <f t="shared" si="0"/>
        <v>7583.333333333334</v>
      </c>
      <c r="D46" s="23">
        <f t="shared" si="1"/>
        <v>20083.333333333336</v>
      </c>
      <c r="E46" s="50">
        <f t="shared" si="2"/>
        <v>2587500</v>
      </c>
    </row>
    <row r="47" spans="1:5" ht="15.75">
      <c r="A47" s="29">
        <f t="shared" si="3"/>
        <v>34</v>
      </c>
      <c r="B47" s="34">
        <f t="shared" si="4"/>
        <v>12500</v>
      </c>
      <c r="C47" s="32">
        <f t="shared" si="0"/>
        <v>7546.875</v>
      </c>
      <c r="D47" s="23">
        <f t="shared" si="1"/>
        <v>20046.875</v>
      </c>
      <c r="E47" s="50">
        <f t="shared" si="2"/>
        <v>2575000</v>
      </c>
    </row>
    <row r="48" spans="1:5" ht="15.75">
      <c r="A48" s="29">
        <f t="shared" si="3"/>
        <v>35</v>
      </c>
      <c r="B48" s="34">
        <f t="shared" si="4"/>
        <v>12500</v>
      </c>
      <c r="C48" s="32">
        <f t="shared" si="0"/>
        <v>7510.416666666667</v>
      </c>
      <c r="D48" s="23">
        <f t="shared" si="1"/>
        <v>20010.416666666668</v>
      </c>
      <c r="E48" s="50">
        <f t="shared" si="2"/>
        <v>2562500</v>
      </c>
    </row>
    <row r="49" spans="1:5" ht="15.75">
      <c r="A49" s="29">
        <f t="shared" si="3"/>
        <v>36</v>
      </c>
      <c r="B49" s="34">
        <f t="shared" si="4"/>
        <v>12500</v>
      </c>
      <c r="C49" s="32">
        <f t="shared" si="0"/>
        <v>7473.958333333334</v>
      </c>
      <c r="D49" s="23">
        <f t="shared" si="1"/>
        <v>19973.958333333336</v>
      </c>
      <c r="E49" s="50">
        <f t="shared" si="2"/>
        <v>2550000</v>
      </c>
    </row>
    <row r="50" spans="1:5" ht="15.75">
      <c r="A50" s="29">
        <f t="shared" si="3"/>
        <v>37</v>
      </c>
      <c r="B50" s="34">
        <f t="shared" si="4"/>
        <v>12500</v>
      </c>
      <c r="C50" s="32">
        <f t="shared" si="0"/>
        <v>7437.5</v>
      </c>
      <c r="D50" s="23">
        <f t="shared" si="1"/>
        <v>19937.5</v>
      </c>
      <c r="E50" s="50">
        <f t="shared" si="2"/>
        <v>2537500</v>
      </c>
    </row>
    <row r="51" spans="1:5" ht="15.75">
      <c r="A51" s="29">
        <f t="shared" si="3"/>
        <v>38</v>
      </c>
      <c r="B51" s="34">
        <f t="shared" si="4"/>
        <v>12500</v>
      </c>
      <c r="C51" s="32">
        <f t="shared" si="0"/>
        <v>7401.041666666667</v>
      </c>
      <c r="D51" s="23">
        <f t="shared" si="1"/>
        <v>19901.041666666668</v>
      </c>
      <c r="E51" s="50">
        <f t="shared" si="2"/>
        <v>2525000</v>
      </c>
    </row>
    <row r="52" spans="1:5" ht="15.75">
      <c r="A52" s="29">
        <f t="shared" si="3"/>
        <v>39</v>
      </c>
      <c r="B52" s="34">
        <f t="shared" si="4"/>
        <v>12500</v>
      </c>
      <c r="C52" s="32">
        <f t="shared" si="0"/>
        <v>7364.583333333334</v>
      </c>
      <c r="D52" s="23">
        <f t="shared" si="1"/>
        <v>19864.583333333336</v>
      </c>
      <c r="E52" s="50">
        <f t="shared" si="2"/>
        <v>2512500</v>
      </c>
    </row>
    <row r="53" spans="1:5" ht="15.75">
      <c r="A53" s="29">
        <f t="shared" si="3"/>
        <v>40</v>
      </c>
      <c r="B53" s="34">
        <f t="shared" si="4"/>
        <v>12500</v>
      </c>
      <c r="C53" s="32">
        <f t="shared" si="0"/>
        <v>7328.125</v>
      </c>
      <c r="D53" s="23">
        <f t="shared" si="1"/>
        <v>19828.125</v>
      </c>
      <c r="E53" s="50">
        <f t="shared" si="2"/>
        <v>2500000</v>
      </c>
    </row>
    <row r="54" spans="1:5" ht="15.75">
      <c r="A54" s="29">
        <f t="shared" si="3"/>
        <v>41</v>
      </c>
      <c r="B54" s="34">
        <f t="shared" si="4"/>
        <v>12500</v>
      </c>
      <c r="C54" s="32">
        <f t="shared" si="0"/>
        <v>7291.666666666667</v>
      </c>
      <c r="D54" s="23">
        <f t="shared" si="1"/>
        <v>19791.666666666668</v>
      </c>
      <c r="E54" s="50">
        <f t="shared" si="2"/>
        <v>2487500</v>
      </c>
    </row>
    <row r="55" spans="1:5" ht="15.75">
      <c r="A55" s="29">
        <f t="shared" si="3"/>
        <v>42</v>
      </c>
      <c r="B55" s="34">
        <f t="shared" si="4"/>
        <v>12500</v>
      </c>
      <c r="C55" s="32">
        <f t="shared" si="0"/>
        <v>7255.208333333334</v>
      </c>
      <c r="D55" s="23">
        <f t="shared" si="1"/>
        <v>19755.208333333336</v>
      </c>
      <c r="E55" s="50">
        <f t="shared" si="2"/>
        <v>2475000</v>
      </c>
    </row>
    <row r="56" spans="1:5" ht="15.75">
      <c r="A56" s="29">
        <f t="shared" si="3"/>
        <v>43</v>
      </c>
      <c r="B56" s="34">
        <f t="shared" si="4"/>
        <v>12500</v>
      </c>
      <c r="C56" s="32">
        <f t="shared" si="0"/>
        <v>7218.75</v>
      </c>
      <c r="D56" s="23">
        <f t="shared" si="1"/>
        <v>19718.75</v>
      </c>
      <c r="E56" s="50">
        <f t="shared" si="2"/>
        <v>2462500</v>
      </c>
    </row>
    <row r="57" spans="1:5" ht="15.75">
      <c r="A57" s="29">
        <f t="shared" si="3"/>
        <v>44</v>
      </c>
      <c r="B57" s="34">
        <f t="shared" si="4"/>
        <v>12500</v>
      </c>
      <c r="C57" s="32">
        <f t="shared" si="0"/>
        <v>7182.291666666667</v>
      </c>
      <c r="D57" s="23">
        <f t="shared" si="1"/>
        <v>19682.291666666668</v>
      </c>
      <c r="E57" s="50">
        <f t="shared" si="2"/>
        <v>2450000</v>
      </c>
    </row>
    <row r="58" spans="1:5" ht="15.75">
      <c r="A58" s="29">
        <f t="shared" si="3"/>
        <v>45</v>
      </c>
      <c r="B58" s="34">
        <f t="shared" si="4"/>
        <v>12500</v>
      </c>
      <c r="C58" s="32">
        <f t="shared" si="0"/>
        <v>7145.833333333334</v>
      </c>
      <c r="D58" s="23">
        <f t="shared" si="1"/>
        <v>19645.833333333336</v>
      </c>
      <c r="E58" s="50">
        <f t="shared" si="2"/>
        <v>2437500</v>
      </c>
    </row>
    <row r="59" spans="1:5" ht="15.75">
      <c r="A59" s="29">
        <f t="shared" si="3"/>
        <v>46</v>
      </c>
      <c r="B59" s="34">
        <f t="shared" si="4"/>
        <v>12500</v>
      </c>
      <c r="C59" s="32">
        <f t="shared" si="0"/>
        <v>7109.375</v>
      </c>
      <c r="D59" s="23">
        <f t="shared" si="1"/>
        <v>19609.375</v>
      </c>
      <c r="E59" s="50">
        <f t="shared" si="2"/>
        <v>2425000</v>
      </c>
    </row>
    <row r="60" spans="1:5" ht="15.75">
      <c r="A60" s="29">
        <f t="shared" si="3"/>
        <v>47</v>
      </c>
      <c r="B60" s="34">
        <f t="shared" si="4"/>
        <v>12500</v>
      </c>
      <c r="C60" s="32">
        <f t="shared" si="0"/>
        <v>7072.916666666667</v>
      </c>
      <c r="D60" s="23">
        <f t="shared" si="1"/>
        <v>19572.916666666668</v>
      </c>
      <c r="E60" s="50">
        <f t="shared" si="2"/>
        <v>2412500</v>
      </c>
    </row>
    <row r="61" spans="1:5" ht="15.75">
      <c r="A61" s="29">
        <f t="shared" si="3"/>
        <v>48</v>
      </c>
      <c r="B61" s="34">
        <f t="shared" si="4"/>
        <v>12500</v>
      </c>
      <c r="C61" s="32">
        <f t="shared" si="0"/>
        <v>7036.458333333334</v>
      </c>
      <c r="D61" s="23">
        <f t="shared" si="1"/>
        <v>19536.458333333336</v>
      </c>
      <c r="E61" s="50">
        <f t="shared" si="2"/>
        <v>2400000</v>
      </c>
    </row>
    <row r="62" spans="1:5" ht="15.75">
      <c r="A62" s="29">
        <f t="shared" si="3"/>
        <v>49</v>
      </c>
      <c r="B62" s="34">
        <f t="shared" si="4"/>
        <v>12500</v>
      </c>
      <c r="C62" s="32">
        <f t="shared" si="0"/>
        <v>7000</v>
      </c>
      <c r="D62" s="23">
        <f t="shared" si="1"/>
        <v>19500</v>
      </c>
      <c r="E62" s="50">
        <f t="shared" si="2"/>
        <v>2387500</v>
      </c>
    </row>
    <row r="63" spans="1:5" ht="15.75">
      <c r="A63" s="29">
        <f t="shared" si="3"/>
        <v>50</v>
      </c>
      <c r="B63" s="34">
        <f t="shared" si="4"/>
        <v>12500</v>
      </c>
      <c r="C63" s="32">
        <f t="shared" si="0"/>
        <v>6963.541666666667</v>
      </c>
      <c r="D63" s="23">
        <f t="shared" si="1"/>
        <v>19463.541666666668</v>
      </c>
      <c r="E63" s="50">
        <f t="shared" si="2"/>
        <v>2375000</v>
      </c>
    </row>
    <row r="64" spans="1:5" ht="15.75">
      <c r="A64" s="29">
        <f t="shared" si="3"/>
        <v>51</v>
      </c>
      <c r="B64" s="34">
        <f t="shared" si="4"/>
        <v>12500</v>
      </c>
      <c r="C64" s="32">
        <f t="shared" si="0"/>
        <v>6927.083333333334</v>
      </c>
      <c r="D64" s="23">
        <f t="shared" si="1"/>
        <v>19427.083333333336</v>
      </c>
      <c r="E64" s="50">
        <f t="shared" si="2"/>
        <v>2362500</v>
      </c>
    </row>
    <row r="65" spans="1:5" ht="15.75">
      <c r="A65" s="29">
        <f t="shared" si="3"/>
        <v>52</v>
      </c>
      <c r="B65" s="34">
        <f t="shared" si="4"/>
        <v>12500</v>
      </c>
      <c r="C65" s="32">
        <f t="shared" si="0"/>
        <v>6890.625</v>
      </c>
      <c r="D65" s="23">
        <f t="shared" si="1"/>
        <v>19390.625</v>
      </c>
      <c r="E65" s="50">
        <f t="shared" si="2"/>
        <v>2350000</v>
      </c>
    </row>
    <row r="66" spans="1:5" ht="15.75">
      <c r="A66" s="29">
        <f t="shared" si="3"/>
        <v>53</v>
      </c>
      <c r="B66" s="34">
        <f t="shared" si="4"/>
        <v>12500</v>
      </c>
      <c r="C66" s="32">
        <f t="shared" si="0"/>
        <v>6854.166666666667</v>
      </c>
      <c r="D66" s="23">
        <f t="shared" si="1"/>
        <v>19354.166666666668</v>
      </c>
      <c r="E66" s="50">
        <f t="shared" si="2"/>
        <v>2337500</v>
      </c>
    </row>
    <row r="67" spans="1:5" ht="15.75">
      <c r="A67" s="29">
        <f t="shared" si="3"/>
        <v>54</v>
      </c>
      <c r="B67" s="34">
        <f t="shared" si="4"/>
        <v>12500</v>
      </c>
      <c r="C67" s="32">
        <f t="shared" si="0"/>
        <v>6817.708333333334</v>
      </c>
      <c r="D67" s="23">
        <f t="shared" si="1"/>
        <v>19317.708333333336</v>
      </c>
      <c r="E67" s="50">
        <f t="shared" si="2"/>
        <v>2325000</v>
      </c>
    </row>
    <row r="68" spans="1:5" ht="15.75">
      <c r="A68" s="29">
        <f t="shared" si="3"/>
        <v>55</v>
      </c>
      <c r="B68" s="34">
        <f t="shared" si="4"/>
        <v>12500</v>
      </c>
      <c r="C68" s="32">
        <f t="shared" si="0"/>
        <v>6781.25</v>
      </c>
      <c r="D68" s="23">
        <f t="shared" si="1"/>
        <v>19281.25</v>
      </c>
      <c r="E68" s="50">
        <f t="shared" si="2"/>
        <v>2312500</v>
      </c>
    </row>
    <row r="69" spans="1:5" ht="15.75">
      <c r="A69" s="29">
        <f t="shared" si="3"/>
        <v>56</v>
      </c>
      <c r="B69" s="34">
        <f t="shared" si="4"/>
        <v>12500</v>
      </c>
      <c r="C69" s="32">
        <f t="shared" si="0"/>
        <v>6744.791666666667</v>
      </c>
      <c r="D69" s="23">
        <f t="shared" si="1"/>
        <v>19244.791666666668</v>
      </c>
      <c r="E69" s="50">
        <f t="shared" si="2"/>
        <v>2300000</v>
      </c>
    </row>
    <row r="70" spans="1:5" ht="15.75">
      <c r="A70" s="29">
        <f t="shared" si="3"/>
        <v>57</v>
      </c>
      <c r="B70" s="34">
        <f t="shared" si="4"/>
        <v>12500</v>
      </c>
      <c r="C70" s="32">
        <f t="shared" si="0"/>
        <v>6708.333333333334</v>
      </c>
      <c r="D70" s="23">
        <f t="shared" si="1"/>
        <v>19208.333333333336</v>
      </c>
      <c r="E70" s="50">
        <f t="shared" si="2"/>
        <v>2287500</v>
      </c>
    </row>
    <row r="71" spans="1:5" ht="15.75">
      <c r="A71" s="29">
        <f t="shared" si="3"/>
        <v>58</v>
      </c>
      <c r="B71" s="34">
        <f t="shared" si="4"/>
        <v>12500</v>
      </c>
      <c r="C71" s="32">
        <f t="shared" si="0"/>
        <v>6671.875</v>
      </c>
      <c r="D71" s="23">
        <f t="shared" si="1"/>
        <v>19171.875</v>
      </c>
      <c r="E71" s="50">
        <f t="shared" si="2"/>
        <v>2275000</v>
      </c>
    </row>
    <row r="72" spans="1:5" ht="15.75">
      <c r="A72" s="29">
        <f t="shared" si="3"/>
        <v>59</v>
      </c>
      <c r="B72" s="34">
        <f t="shared" si="4"/>
        <v>12500</v>
      </c>
      <c r="C72" s="32">
        <f t="shared" si="0"/>
        <v>6635.416666666667</v>
      </c>
      <c r="D72" s="23">
        <f t="shared" si="1"/>
        <v>19135.416666666668</v>
      </c>
      <c r="E72" s="50">
        <f t="shared" si="2"/>
        <v>2262500</v>
      </c>
    </row>
    <row r="73" spans="1:5" ht="15.75">
      <c r="A73" s="29">
        <f t="shared" si="3"/>
        <v>60</v>
      </c>
      <c r="B73" s="34">
        <f t="shared" si="4"/>
        <v>12500</v>
      </c>
      <c r="C73" s="32">
        <f t="shared" si="0"/>
        <v>6598.958333333334</v>
      </c>
      <c r="D73" s="23">
        <f t="shared" si="1"/>
        <v>19098.958333333336</v>
      </c>
      <c r="E73" s="50">
        <f t="shared" si="2"/>
        <v>2250000</v>
      </c>
    </row>
    <row r="74" spans="1:5" ht="15.75">
      <c r="A74" s="29">
        <f t="shared" si="3"/>
        <v>61</v>
      </c>
      <c r="B74" s="34">
        <f t="shared" si="4"/>
        <v>12500</v>
      </c>
      <c r="C74" s="32">
        <f t="shared" si="0"/>
        <v>6562.5</v>
      </c>
      <c r="D74" s="23">
        <f t="shared" si="1"/>
        <v>19062.5</v>
      </c>
      <c r="E74" s="50">
        <f t="shared" si="2"/>
        <v>2237500</v>
      </c>
    </row>
    <row r="75" spans="1:5" ht="15.75">
      <c r="A75" s="29">
        <f t="shared" si="3"/>
        <v>62</v>
      </c>
      <c r="B75" s="34">
        <f t="shared" si="4"/>
        <v>12500</v>
      </c>
      <c r="C75" s="32">
        <f t="shared" si="0"/>
        <v>6526.041666666667</v>
      </c>
      <c r="D75" s="23">
        <f t="shared" si="1"/>
        <v>19026.041666666668</v>
      </c>
      <c r="E75" s="50">
        <f t="shared" si="2"/>
        <v>2225000</v>
      </c>
    </row>
    <row r="76" spans="1:5" ht="15.75">
      <c r="A76" s="29">
        <f t="shared" si="3"/>
        <v>63</v>
      </c>
      <c r="B76" s="34">
        <f t="shared" si="4"/>
        <v>12500</v>
      </c>
      <c r="C76" s="32">
        <f t="shared" si="0"/>
        <v>6489.583333333334</v>
      </c>
      <c r="D76" s="23">
        <f t="shared" si="1"/>
        <v>18989.583333333336</v>
      </c>
      <c r="E76" s="50">
        <f t="shared" si="2"/>
        <v>2212500</v>
      </c>
    </row>
    <row r="77" spans="1:5" ht="15.75">
      <c r="A77" s="29">
        <f t="shared" si="3"/>
        <v>64</v>
      </c>
      <c r="B77" s="34">
        <f t="shared" si="4"/>
        <v>12500</v>
      </c>
      <c r="C77" s="32">
        <f t="shared" si="0"/>
        <v>6453.125</v>
      </c>
      <c r="D77" s="23">
        <f t="shared" si="1"/>
        <v>18953.125</v>
      </c>
      <c r="E77" s="50">
        <f t="shared" si="2"/>
        <v>2200000</v>
      </c>
    </row>
    <row r="78" spans="1:5" ht="15.75">
      <c r="A78" s="29">
        <f t="shared" si="3"/>
        <v>65</v>
      </c>
      <c r="B78" s="34">
        <f t="shared" si="4"/>
        <v>12500</v>
      </c>
      <c r="C78" s="32">
        <f aca="true" t="shared" si="5" ref="C78:C141">E77*($B$2/12)</f>
        <v>6416.666666666667</v>
      </c>
      <c r="D78" s="23">
        <f aca="true" t="shared" si="6" ref="D78:D141">B78+C78</f>
        <v>18916.666666666668</v>
      </c>
      <c r="E78" s="50">
        <f aca="true" t="shared" si="7" ref="E78:E141">E77-B78</f>
        <v>2187500</v>
      </c>
    </row>
    <row r="79" spans="1:5" ht="15.75">
      <c r="A79" s="29">
        <f aca="true" t="shared" si="8" ref="A79:A142">A78+1</f>
        <v>66</v>
      </c>
      <c r="B79" s="34">
        <f aca="true" t="shared" si="9" ref="B79:B142">$B$5</f>
        <v>12500</v>
      </c>
      <c r="C79" s="32">
        <f t="shared" si="5"/>
        <v>6380.208333333334</v>
      </c>
      <c r="D79" s="23">
        <f t="shared" si="6"/>
        <v>18880.208333333336</v>
      </c>
      <c r="E79" s="50">
        <f t="shared" si="7"/>
        <v>2175000</v>
      </c>
    </row>
    <row r="80" spans="1:5" ht="15.75">
      <c r="A80" s="29">
        <f t="shared" si="8"/>
        <v>67</v>
      </c>
      <c r="B80" s="34">
        <f t="shared" si="9"/>
        <v>12500</v>
      </c>
      <c r="C80" s="32">
        <f t="shared" si="5"/>
        <v>6343.75</v>
      </c>
      <c r="D80" s="23">
        <f t="shared" si="6"/>
        <v>18843.75</v>
      </c>
      <c r="E80" s="50">
        <f t="shared" si="7"/>
        <v>2162500</v>
      </c>
    </row>
    <row r="81" spans="1:5" ht="15.75">
      <c r="A81" s="29">
        <f t="shared" si="8"/>
        <v>68</v>
      </c>
      <c r="B81" s="34">
        <f t="shared" si="9"/>
        <v>12500</v>
      </c>
      <c r="C81" s="32">
        <f t="shared" si="5"/>
        <v>6307.291666666667</v>
      </c>
      <c r="D81" s="23">
        <f t="shared" si="6"/>
        <v>18807.291666666668</v>
      </c>
      <c r="E81" s="50">
        <f t="shared" si="7"/>
        <v>2150000</v>
      </c>
    </row>
    <row r="82" spans="1:5" ht="15.75">
      <c r="A82" s="29">
        <f t="shared" si="8"/>
        <v>69</v>
      </c>
      <c r="B82" s="34">
        <f t="shared" si="9"/>
        <v>12500</v>
      </c>
      <c r="C82" s="32">
        <f t="shared" si="5"/>
        <v>6270.833333333334</v>
      </c>
      <c r="D82" s="23">
        <f t="shared" si="6"/>
        <v>18770.833333333336</v>
      </c>
      <c r="E82" s="50">
        <f t="shared" si="7"/>
        <v>2137500</v>
      </c>
    </row>
    <row r="83" spans="1:5" ht="15.75">
      <c r="A83" s="29">
        <f t="shared" si="8"/>
        <v>70</v>
      </c>
      <c r="B83" s="34">
        <f t="shared" si="9"/>
        <v>12500</v>
      </c>
      <c r="C83" s="32">
        <f t="shared" si="5"/>
        <v>6234.375</v>
      </c>
      <c r="D83" s="23">
        <f t="shared" si="6"/>
        <v>18734.375</v>
      </c>
      <c r="E83" s="50">
        <f t="shared" si="7"/>
        <v>2125000</v>
      </c>
    </row>
    <row r="84" spans="1:5" ht="15.75">
      <c r="A84" s="29">
        <f t="shared" si="8"/>
        <v>71</v>
      </c>
      <c r="B84" s="34">
        <f t="shared" si="9"/>
        <v>12500</v>
      </c>
      <c r="C84" s="32">
        <f t="shared" si="5"/>
        <v>6197.916666666667</v>
      </c>
      <c r="D84" s="23">
        <f t="shared" si="6"/>
        <v>18697.916666666668</v>
      </c>
      <c r="E84" s="50">
        <f t="shared" si="7"/>
        <v>2112500</v>
      </c>
    </row>
    <row r="85" spans="1:5" ht="15.75">
      <c r="A85" s="29">
        <f t="shared" si="8"/>
        <v>72</v>
      </c>
      <c r="B85" s="34">
        <f t="shared" si="9"/>
        <v>12500</v>
      </c>
      <c r="C85" s="32">
        <f t="shared" si="5"/>
        <v>6161.458333333334</v>
      </c>
      <c r="D85" s="23">
        <f t="shared" si="6"/>
        <v>18661.458333333336</v>
      </c>
      <c r="E85" s="50">
        <f t="shared" si="7"/>
        <v>2100000</v>
      </c>
    </row>
    <row r="86" spans="1:5" ht="15.75">
      <c r="A86" s="29">
        <f t="shared" si="8"/>
        <v>73</v>
      </c>
      <c r="B86" s="34">
        <f t="shared" si="9"/>
        <v>12500</v>
      </c>
      <c r="C86" s="32">
        <f t="shared" si="5"/>
        <v>6125</v>
      </c>
      <c r="D86" s="23">
        <f t="shared" si="6"/>
        <v>18625</v>
      </c>
      <c r="E86" s="50">
        <f t="shared" si="7"/>
        <v>2087500</v>
      </c>
    </row>
    <row r="87" spans="1:5" ht="15.75">
      <c r="A87" s="29">
        <f t="shared" si="8"/>
        <v>74</v>
      </c>
      <c r="B87" s="34">
        <f t="shared" si="9"/>
        <v>12500</v>
      </c>
      <c r="C87" s="32">
        <f t="shared" si="5"/>
        <v>6088.541666666667</v>
      </c>
      <c r="D87" s="23">
        <f t="shared" si="6"/>
        <v>18588.541666666668</v>
      </c>
      <c r="E87" s="50">
        <f t="shared" si="7"/>
        <v>2075000</v>
      </c>
    </row>
    <row r="88" spans="1:5" ht="15.75">
      <c r="A88" s="29">
        <f t="shared" si="8"/>
        <v>75</v>
      </c>
      <c r="B88" s="34">
        <f t="shared" si="9"/>
        <v>12500</v>
      </c>
      <c r="C88" s="32">
        <f t="shared" si="5"/>
        <v>6052.083333333334</v>
      </c>
      <c r="D88" s="23">
        <f t="shared" si="6"/>
        <v>18552.083333333336</v>
      </c>
      <c r="E88" s="50">
        <f t="shared" si="7"/>
        <v>2062500</v>
      </c>
    </row>
    <row r="89" spans="1:5" ht="15.75">
      <c r="A89" s="29">
        <f t="shared" si="8"/>
        <v>76</v>
      </c>
      <c r="B89" s="34">
        <f t="shared" si="9"/>
        <v>12500</v>
      </c>
      <c r="C89" s="32">
        <f t="shared" si="5"/>
        <v>6015.625</v>
      </c>
      <c r="D89" s="23">
        <f t="shared" si="6"/>
        <v>18515.625</v>
      </c>
      <c r="E89" s="50">
        <f t="shared" si="7"/>
        <v>2050000</v>
      </c>
    </row>
    <row r="90" spans="1:5" ht="15.75">
      <c r="A90" s="29">
        <f t="shared" si="8"/>
        <v>77</v>
      </c>
      <c r="B90" s="34">
        <f t="shared" si="9"/>
        <v>12500</v>
      </c>
      <c r="C90" s="32">
        <f t="shared" si="5"/>
        <v>5979.166666666667</v>
      </c>
      <c r="D90" s="23">
        <f t="shared" si="6"/>
        <v>18479.166666666668</v>
      </c>
      <c r="E90" s="50">
        <f t="shared" si="7"/>
        <v>2037500</v>
      </c>
    </row>
    <row r="91" spans="1:5" ht="15.75">
      <c r="A91" s="29">
        <f t="shared" si="8"/>
        <v>78</v>
      </c>
      <c r="B91" s="34">
        <f t="shared" si="9"/>
        <v>12500</v>
      </c>
      <c r="C91" s="32">
        <f t="shared" si="5"/>
        <v>5942.708333333334</v>
      </c>
      <c r="D91" s="23">
        <f t="shared" si="6"/>
        <v>18442.708333333336</v>
      </c>
      <c r="E91" s="50">
        <f t="shared" si="7"/>
        <v>2025000</v>
      </c>
    </row>
    <row r="92" spans="1:5" ht="15.75">
      <c r="A92" s="29">
        <f t="shared" si="8"/>
        <v>79</v>
      </c>
      <c r="B92" s="34">
        <f t="shared" si="9"/>
        <v>12500</v>
      </c>
      <c r="C92" s="32">
        <f t="shared" si="5"/>
        <v>5906.25</v>
      </c>
      <c r="D92" s="23">
        <f t="shared" si="6"/>
        <v>18406.25</v>
      </c>
      <c r="E92" s="50">
        <f t="shared" si="7"/>
        <v>2012500</v>
      </c>
    </row>
    <row r="93" spans="1:5" ht="15.75">
      <c r="A93" s="29">
        <f t="shared" si="8"/>
        <v>80</v>
      </c>
      <c r="B93" s="34">
        <f t="shared" si="9"/>
        <v>12500</v>
      </c>
      <c r="C93" s="32">
        <f t="shared" si="5"/>
        <v>5869.791666666667</v>
      </c>
      <c r="D93" s="23">
        <f t="shared" si="6"/>
        <v>18369.791666666668</v>
      </c>
      <c r="E93" s="50">
        <f t="shared" si="7"/>
        <v>2000000</v>
      </c>
    </row>
    <row r="94" spans="1:5" ht="15.75">
      <c r="A94" s="29">
        <f t="shared" si="8"/>
        <v>81</v>
      </c>
      <c r="B94" s="34">
        <f t="shared" si="9"/>
        <v>12500</v>
      </c>
      <c r="C94" s="32">
        <f t="shared" si="5"/>
        <v>5833.333333333334</v>
      </c>
      <c r="D94" s="23">
        <f t="shared" si="6"/>
        <v>18333.333333333336</v>
      </c>
      <c r="E94" s="50">
        <f t="shared" si="7"/>
        <v>1987500</v>
      </c>
    </row>
    <row r="95" spans="1:5" ht="15.75">
      <c r="A95" s="29">
        <f t="shared" si="8"/>
        <v>82</v>
      </c>
      <c r="B95" s="34">
        <f t="shared" si="9"/>
        <v>12500</v>
      </c>
      <c r="C95" s="32">
        <f t="shared" si="5"/>
        <v>5796.875</v>
      </c>
      <c r="D95" s="23">
        <f t="shared" si="6"/>
        <v>18296.875</v>
      </c>
      <c r="E95" s="50">
        <f t="shared" si="7"/>
        <v>1975000</v>
      </c>
    </row>
    <row r="96" spans="1:5" ht="15.75">
      <c r="A96" s="29">
        <f t="shared" si="8"/>
        <v>83</v>
      </c>
      <c r="B96" s="34">
        <f t="shared" si="9"/>
        <v>12500</v>
      </c>
      <c r="C96" s="32">
        <f t="shared" si="5"/>
        <v>5760.416666666667</v>
      </c>
      <c r="D96" s="23">
        <f t="shared" si="6"/>
        <v>18260.416666666668</v>
      </c>
      <c r="E96" s="50">
        <f t="shared" si="7"/>
        <v>1962500</v>
      </c>
    </row>
    <row r="97" spans="1:5" ht="15.75">
      <c r="A97" s="29">
        <f t="shared" si="8"/>
        <v>84</v>
      </c>
      <c r="B97" s="34">
        <f t="shared" si="9"/>
        <v>12500</v>
      </c>
      <c r="C97" s="32">
        <f t="shared" si="5"/>
        <v>5723.958333333334</v>
      </c>
      <c r="D97" s="23">
        <f t="shared" si="6"/>
        <v>18223.958333333336</v>
      </c>
      <c r="E97" s="50">
        <f t="shared" si="7"/>
        <v>1950000</v>
      </c>
    </row>
    <row r="98" spans="1:5" ht="15.75">
      <c r="A98" s="29">
        <f t="shared" si="8"/>
        <v>85</v>
      </c>
      <c r="B98" s="34">
        <f t="shared" si="9"/>
        <v>12500</v>
      </c>
      <c r="C98" s="32">
        <f t="shared" si="5"/>
        <v>5687.5</v>
      </c>
      <c r="D98" s="23">
        <f t="shared" si="6"/>
        <v>18187.5</v>
      </c>
      <c r="E98" s="50">
        <f t="shared" si="7"/>
        <v>1937500</v>
      </c>
    </row>
    <row r="99" spans="1:5" ht="15.75">
      <c r="A99" s="29">
        <f t="shared" si="8"/>
        <v>86</v>
      </c>
      <c r="B99" s="34">
        <f t="shared" si="9"/>
        <v>12500</v>
      </c>
      <c r="C99" s="32">
        <f t="shared" si="5"/>
        <v>5651.041666666667</v>
      </c>
      <c r="D99" s="23">
        <f t="shared" si="6"/>
        <v>18151.041666666668</v>
      </c>
      <c r="E99" s="50">
        <f t="shared" si="7"/>
        <v>1925000</v>
      </c>
    </row>
    <row r="100" spans="1:5" ht="15.75">
      <c r="A100" s="29">
        <f t="shared" si="8"/>
        <v>87</v>
      </c>
      <c r="B100" s="34">
        <f t="shared" si="9"/>
        <v>12500</v>
      </c>
      <c r="C100" s="32">
        <f t="shared" si="5"/>
        <v>5614.583333333334</v>
      </c>
      <c r="D100" s="23">
        <f t="shared" si="6"/>
        <v>18114.583333333336</v>
      </c>
      <c r="E100" s="50">
        <f t="shared" si="7"/>
        <v>1912500</v>
      </c>
    </row>
    <row r="101" spans="1:5" ht="15.75">
      <c r="A101" s="29">
        <f t="shared" si="8"/>
        <v>88</v>
      </c>
      <c r="B101" s="34">
        <f t="shared" si="9"/>
        <v>12500</v>
      </c>
      <c r="C101" s="32">
        <f t="shared" si="5"/>
        <v>5578.125</v>
      </c>
      <c r="D101" s="23">
        <f t="shared" si="6"/>
        <v>18078.125</v>
      </c>
      <c r="E101" s="50">
        <f t="shared" si="7"/>
        <v>1900000</v>
      </c>
    </row>
    <row r="102" spans="1:5" ht="15.75">
      <c r="A102" s="29">
        <f t="shared" si="8"/>
        <v>89</v>
      </c>
      <c r="B102" s="34">
        <f t="shared" si="9"/>
        <v>12500</v>
      </c>
      <c r="C102" s="32">
        <f t="shared" si="5"/>
        <v>5541.666666666667</v>
      </c>
      <c r="D102" s="23">
        <f t="shared" si="6"/>
        <v>18041.666666666668</v>
      </c>
      <c r="E102" s="50">
        <f t="shared" si="7"/>
        <v>1887500</v>
      </c>
    </row>
    <row r="103" spans="1:5" ht="15.75">
      <c r="A103" s="29">
        <f t="shared" si="8"/>
        <v>90</v>
      </c>
      <c r="B103" s="34">
        <f t="shared" si="9"/>
        <v>12500</v>
      </c>
      <c r="C103" s="32">
        <f t="shared" si="5"/>
        <v>5505.208333333334</v>
      </c>
      <c r="D103" s="23">
        <f t="shared" si="6"/>
        <v>18005.208333333336</v>
      </c>
      <c r="E103" s="50">
        <f t="shared" si="7"/>
        <v>1875000</v>
      </c>
    </row>
    <row r="104" spans="1:5" ht="15.75">
      <c r="A104" s="29">
        <f t="shared" si="8"/>
        <v>91</v>
      </c>
      <c r="B104" s="34">
        <f t="shared" si="9"/>
        <v>12500</v>
      </c>
      <c r="C104" s="32">
        <f t="shared" si="5"/>
        <v>5468.75</v>
      </c>
      <c r="D104" s="23">
        <f t="shared" si="6"/>
        <v>17968.75</v>
      </c>
      <c r="E104" s="50">
        <f t="shared" si="7"/>
        <v>1862500</v>
      </c>
    </row>
    <row r="105" spans="1:5" ht="15.75">
      <c r="A105" s="29">
        <f t="shared" si="8"/>
        <v>92</v>
      </c>
      <c r="B105" s="34">
        <f t="shared" si="9"/>
        <v>12500</v>
      </c>
      <c r="C105" s="32">
        <f t="shared" si="5"/>
        <v>5432.291666666667</v>
      </c>
      <c r="D105" s="23">
        <f t="shared" si="6"/>
        <v>17932.291666666668</v>
      </c>
      <c r="E105" s="50">
        <f t="shared" si="7"/>
        <v>1850000</v>
      </c>
    </row>
    <row r="106" spans="1:5" ht="15.75">
      <c r="A106" s="29">
        <f t="shared" si="8"/>
        <v>93</v>
      </c>
      <c r="B106" s="34">
        <f t="shared" si="9"/>
        <v>12500</v>
      </c>
      <c r="C106" s="32">
        <f t="shared" si="5"/>
        <v>5395.833333333334</v>
      </c>
      <c r="D106" s="23">
        <f t="shared" si="6"/>
        <v>17895.833333333336</v>
      </c>
      <c r="E106" s="50">
        <f t="shared" si="7"/>
        <v>1837500</v>
      </c>
    </row>
    <row r="107" spans="1:5" ht="15.75">
      <c r="A107" s="29">
        <f t="shared" si="8"/>
        <v>94</v>
      </c>
      <c r="B107" s="34">
        <f t="shared" si="9"/>
        <v>12500</v>
      </c>
      <c r="C107" s="32">
        <f t="shared" si="5"/>
        <v>5359.375</v>
      </c>
      <c r="D107" s="23">
        <f t="shared" si="6"/>
        <v>17859.375</v>
      </c>
      <c r="E107" s="50">
        <f t="shared" si="7"/>
        <v>1825000</v>
      </c>
    </row>
    <row r="108" spans="1:5" ht="15.75">
      <c r="A108" s="29">
        <f t="shared" si="8"/>
        <v>95</v>
      </c>
      <c r="B108" s="34">
        <f t="shared" si="9"/>
        <v>12500</v>
      </c>
      <c r="C108" s="32">
        <f t="shared" si="5"/>
        <v>5322.916666666667</v>
      </c>
      <c r="D108" s="23">
        <f t="shared" si="6"/>
        <v>17822.916666666668</v>
      </c>
      <c r="E108" s="50">
        <f t="shared" si="7"/>
        <v>1812500</v>
      </c>
    </row>
    <row r="109" spans="1:5" ht="15.75">
      <c r="A109" s="29">
        <f t="shared" si="8"/>
        <v>96</v>
      </c>
      <c r="B109" s="34">
        <f t="shared" si="9"/>
        <v>12500</v>
      </c>
      <c r="C109" s="32">
        <f t="shared" si="5"/>
        <v>5286.458333333334</v>
      </c>
      <c r="D109" s="23">
        <f t="shared" si="6"/>
        <v>17786.458333333336</v>
      </c>
      <c r="E109" s="50">
        <f t="shared" si="7"/>
        <v>1800000</v>
      </c>
    </row>
    <row r="110" spans="1:5" ht="15.75">
      <c r="A110" s="29">
        <f t="shared" si="8"/>
        <v>97</v>
      </c>
      <c r="B110" s="34">
        <f t="shared" si="9"/>
        <v>12500</v>
      </c>
      <c r="C110" s="32">
        <f t="shared" si="5"/>
        <v>5250</v>
      </c>
      <c r="D110" s="23">
        <f t="shared" si="6"/>
        <v>17750</v>
      </c>
      <c r="E110" s="50">
        <f t="shared" si="7"/>
        <v>1787500</v>
      </c>
    </row>
    <row r="111" spans="1:5" ht="15.75">
      <c r="A111" s="29">
        <f t="shared" si="8"/>
        <v>98</v>
      </c>
      <c r="B111" s="34">
        <f t="shared" si="9"/>
        <v>12500</v>
      </c>
      <c r="C111" s="32">
        <f t="shared" si="5"/>
        <v>5213.541666666667</v>
      </c>
      <c r="D111" s="23">
        <f t="shared" si="6"/>
        <v>17713.541666666668</v>
      </c>
      <c r="E111" s="50">
        <f t="shared" si="7"/>
        <v>1775000</v>
      </c>
    </row>
    <row r="112" spans="1:5" ht="15.75">
      <c r="A112" s="29">
        <f t="shared" si="8"/>
        <v>99</v>
      </c>
      <c r="B112" s="34">
        <f t="shared" si="9"/>
        <v>12500</v>
      </c>
      <c r="C112" s="32">
        <f t="shared" si="5"/>
        <v>5177.083333333334</v>
      </c>
      <c r="D112" s="23">
        <f t="shared" si="6"/>
        <v>17677.083333333336</v>
      </c>
      <c r="E112" s="50">
        <f t="shared" si="7"/>
        <v>1762500</v>
      </c>
    </row>
    <row r="113" spans="1:5" ht="15.75">
      <c r="A113" s="29">
        <f t="shared" si="8"/>
        <v>100</v>
      </c>
      <c r="B113" s="34">
        <f t="shared" si="9"/>
        <v>12500</v>
      </c>
      <c r="C113" s="32">
        <f t="shared" si="5"/>
        <v>5140.625</v>
      </c>
      <c r="D113" s="23">
        <f t="shared" si="6"/>
        <v>17640.625</v>
      </c>
      <c r="E113" s="50">
        <f t="shared" si="7"/>
        <v>1750000</v>
      </c>
    </row>
    <row r="114" spans="1:5" ht="15.75">
      <c r="A114" s="29">
        <f t="shared" si="8"/>
        <v>101</v>
      </c>
      <c r="B114" s="34">
        <f t="shared" si="9"/>
        <v>12500</v>
      </c>
      <c r="C114" s="32">
        <f t="shared" si="5"/>
        <v>5104.166666666667</v>
      </c>
      <c r="D114" s="23">
        <f t="shared" si="6"/>
        <v>17604.166666666668</v>
      </c>
      <c r="E114" s="50">
        <f t="shared" si="7"/>
        <v>1737500</v>
      </c>
    </row>
    <row r="115" spans="1:5" ht="15.75">
      <c r="A115" s="29">
        <f t="shared" si="8"/>
        <v>102</v>
      </c>
      <c r="B115" s="34">
        <f t="shared" si="9"/>
        <v>12500</v>
      </c>
      <c r="C115" s="32">
        <f t="shared" si="5"/>
        <v>5067.708333333334</v>
      </c>
      <c r="D115" s="23">
        <f t="shared" si="6"/>
        <v>17567.708333333336</v>
      </c>
      <c r="E115" s="50">
        <f t="shared" si="7"/>
        <v>1725000</v>
      </c>
    </row>
    <row r="116" spans="1:5" ht="15.75">
      <c r="A116" s="29">
        <f t="shared" si="8"/>
        <v>103</v>
      </c>
      <c r="B116" s="34">
        <f t="shared" si="9"/>
        <v>12500</v>
      </c>
      <c r="C116" s="32">
        <f t="shared" si="5"/>
        <v>5031.25</v>
      </c>
      <c r="D116" s="23">
        <f t="shared" si="6"/>
        <v>17531.25</v>
      </c>
      <c r="E116" s="50">
        <f t="shared" si="7"/>
        <v>1712500</v>
      </c>
    </row>
    <row r="117" spans="1:5" ht="15.75">
      <c r="A117" s="29">
        <f t="shared" si="8"/>
        <v>104</v>
      </c>
      <c r="B117" s="34">
        <f t="shared" si="9"/>
        <v>12500</v>
      </c>
      <c r="C117" s="32">
        <f t="shared" si="5"/>
        <v>4994.791666666667</v>
      </c>
      <c r="D117" s="23">
        <f t="shared" si="6"/>
        <v>17494.791666666668</v>
      </c>
      <c r="E117" s="50">
        <f t="shared" si="7"/>
        <v>1700000</v>
      </c>
    </row>
    <row r="118" spans="1:5" ht="15.75">
      <c r="A118" s="29">
        <f t="shared" si="8"/>
        <v>105</v>
      </c>
      <c r="B118" s="34">
        <f t="shared" si="9"/>
        <v>12500</v>
      </c>
      <c r="C118" s="32">
        <f t="shared" si="5"/>
        <v>4958.333333333334</v>
      </c>
      <c r="D118" s="23">
        <f t="shared" si="6"/>
        <v>17458.333333333336</v>
      </c>
      <c r="E118" s="50">
        <f t="shared" si="7"/>
        <v>1687500</v>
      </c>
    </row>
    <row r="119" spans="1:5" ht="15.75">
      <c r="A119" s="29">
        <f t="shared" si="8"/>
        <v>106</v>
      </c>
      <c r="B119" s="34">
        <f t="shared" si="9"/>
        <v>12500</v>
      </c>
      <c r="C119" s="32">
        <f t="shared" si="5"/>
        <v>4921.875</v>
      </c>
      <c r="D119" s="23">
        <f t="shared" si="6"/>
        <v>17421.875</v>
      </c>
      <c r="E119" s="50">
        <f t="shared" si="7"/>
        <v>1675000</v>
      </c>
    </row>
    <row r="120" spans="1:5" ht="15.75">
      <c r="A120" s="29">
        <f t="shared" si="8"/>
        <v>107</v>
      </c>
      <c r="B120" s="34">
        <f t="shared" si="9"/>
        <v>12500</v>
      </c>
      <c r="C120" s="32">
        <f t="shared" si="5"/>
        <v>4885.416666666667</v>
      </c>
      <c r="D120" s="23">
        <f t="shared" si="6"/>
        <v>17385.416666666668</v>
      </c>
      <c r="E120" s="50">
        <f t="shared" si="7"/>
        <v>1662500</v>
      </c>
    </row>
    <row r="121" spans="1:5" ht="15.75">
      <c r="A121" s="29">
        <f t="shared" si="8"/>
        <v>108</v>
      </c>
      <c r="B121" s="34">
        <f t="shared" si="9"/>
        <v>12500</v>
      </c>
      <c r="C121" s="32">
        <f t="shared" si="5"/>
        <v>4848.958333333334</v>
      </c>
      <c r="D121" s="23">
        <f t="shared" si="6"/>
        <v>17348.958333333336</v>
      </c>
      <c r="E121" s="50">
        <f t="shared" si="7"/>
        <v>1650000</v>
      </c>
    </row>
    <row r="122" spans="1:5" ht="15.75">
      <c r="A122" s="29">
        <f t="shared" si="8"/>
        <v>109</v>
      </c>
      <c r="B122" s="34">
        <f t="shared" si="9"/>
        <v>12500</v>
      </c>
      <c r="C122" s="32">
        <f t="shared" si="5"/>
        <v>4812.5</v>
      </c>
      <c r="D122" s="23">
        <f t="shared" si="6"/>
        <v>17312.5</v>
      </c>
      <c r="E122" s="50">
        <f t="shared" si="7"/>
        <v>1637500</v>
      </c>
    </row>
    <row r="123" spans="1:5" ht="15.75">
      <c r="A123" s="29">
        <f t="shared" si="8"/>
        <v>110</v>
      </c>
      <c r="B123" s="34">
        <f t="shared" si="9"/>
        <v>12500</v>
      </c>
      <c r="C123" s="32">
        <f t="shared" si="5"/>
        <v>4776.041666666667</v>
      </c>
      <c r="D123" s="23">
        <f t="shared" si="6"/>
        <v>17276.041666666668</v>
      </c>
      <c r="E123" s="50">
        <f t="shared" si="7"/>
        <v>1625000</v>
      </c>
    </row>
    <row r="124" spans="1:5" ht="15.75">
      <c r="A124" s="29">
        <f t="shared" si="8"/>
        <v>111</v>
      </c>
      <c r="B124" s="34">
        <f t="shared" si="9"/>
        <v>12500</v>
      </c>
      <c r="C124" s="32">
        <f t="shared" si="5"/>
        <v>4739.583333333334</v>
      </c>
      <c r="D124" s="23">
        <f t="shared" si="6"/>
        <v>17239.583333333336</v>
      </c>
      <c r="E124" s="50">
        <f t="shared" si="7"/>
        <v>1612500</v>
      </c>
    </row>
    <row r="125" spans="1:5" ht="15.75">
      <c r="A125" s="29">
        <f t="shared" si="8"/>
        <v>112</v>
      </c>
      <c r="B125" s="34">
        <f t="shared" si="9"/>
        <v>12500</v>
      </c>
      <c r="C125" s="32">
        <f t="shared" si="5"/>
        <v>4703.125</v>
      </c>
      <c r="D125" s="23">
        <f t="shared" si="6"/>
        <v>17203.125</v>
      </c>
      <c r="E125" s="50">
        <f t="shared" si="7"/>
        <v>1600000</v>
      </c>
    </row>
    <row r="126" spans="1:5" ht="15.75">
      <c r="A126" s="29">
        <f t="shared" si="8"/>
        <v>113</v>
      </c>
      <c r="B126" s="34">
        <f t="shared" si="9"/>
        <v>12500</v>
      </c>
      <c r="C126" s="32">
        <f t="shared" si="5"/>
        <v>4666.666666666667</v>
      </c>
      <c r="D126" s="23">
        <f t="shared" si="6"/>
        <v>17166.666666666668</v>
      </c>
      <c r="E126" s="50">
        <f t="shared" si="7"/>
        <v>1587500</v>
      </c>
    </row>
    <row r="127" spans="1:5" ht="15.75">
      <c r="A127" s="29">
        <f t="shared" si="8"/>
        <v>114</v>
      </c>
      <c r="B127" s="34">
        <f t="shared" si="9"/>
        <v>12500</v>
      </c>
      <c r="C127" s="32">
        <f t="shared" si="5"/>
        <v>4630.208333333334</v>
      </c>
      <c r="D127" s="23">
        <f t="shared" si="6"/>
        <v>17130.208333333336</v>
      </c>
      <c r="E127" s="50">
        <f t="shared" si="7"/>
        <v>1575000</v>
      </c>
    </row>
    <row r="128" spans="1:5" ht="15.75">
      <c r="A128" s="29">
        <f t="shared" si="8"/>
        <v>115</v>
      </c>
      <c r="B128" s="34">
        <f t="shared" si="9"/>
        <v>12500</v>
      </c>
      <c r="C128" s="32">
        <f t="shared" si="5"/>
        <v>4593.75</v>
      </c>
      <c r="D128" s="23">
        <f t="shared" si="6"/>
        <v>17093.75</v>
      </c>
      <c r="E128" s="50">
        <f t="shared" si="7"/>
        <v>1562500</v>
      </c>
    </row>
    <row r="129" spans="1:5" ht="15.75">
      <c r="A129" s="29">
        <f t="shared" si="8"/>
        <v>116</v>
      </c>
      <c r="B129" s="34">
        <f t="shared" si="9"/>
        <v>12500</v>
      </c>
      <c r="C129" s="32">
        <f t="shared" si="5"/>
        <v>4557.291666666667</v>
      </c>
      <c r="D129" s="23">
        <f t="shared" si="6"/>
        <v>17057.291666666668</v>
      </c>
      <c r="E129" s="50">
        <f t="shared" si="7"/>
        <v>1550000</v>
      </c>
    </row>
    <row r="130" spans="1:5" ht="15.75">
      <c r="A130" s="29">
        <f t="shared" si="8"/>
        <v>117</v>
      </c>
      <c r="B130" s="34">
        <f t="shared" si="9"/>
        <v>12500</v>
      </c>
      <c r="C130" s="32">
        <f t="shared" si="5"/>
        <v>4520.833333333334</v>
      </c>
      <c r="D130" s="23">
        <f t="shared" si="6"/>
        <v>17020.833333333336</v>
      </c>
      <c r="E130" s="50">
        <f t="shared" si="7"/>
        <v>1537500</v>
      </c>
    </row>
    <row r="131" spans="1:5" ht="15.75">
      <c r="A131" s="29">
        <f t="shared" si="8"/>
        <v>118</v>
      </c>
      <c r="B131" s="34">
        <f t="shared" si="9"/>
        <v>12500</v>
      </c>
      <c r="C131" s="32">
        <f t="shared" si="5"/>
        <v>4484.375</v>
      </c>
      <c r="D131" s="23">
        <f t="shared" si="6"/>
        <v>16984.375</v>
      </c>
      <c r="E131" s="50">
        <f t="shared" si="7"/>
        <v>1525000</v>
      </c>
    </row>
    <row r="132" spans="1:5" ht="15.75">
      <c r="A132" s="29">
        <f t="shared" si="8"/>
        <v>119</v>
      </c>
      <c r="B132" s="34">
        <f t="shared" si="9"/>
        <v>12500</v>
      </c>
      <c r="C132" s="32">
        <f t="shared" si="5"/>
        <v>4447.916666666667</v>
      </c>
      <c r="D132" s="23">
        <f t="shared" si="6"/>
        <v>16947.916666666668</v>
      </c>
      <c r="E132" s="50">
        <f t="shared" si="7"/>
        <v>1512500</v>
      </c>
    </row>
    <row r="133" spans="1:5" ht="15.75">
      <c r="A133" s="29">
        <f t="shared" si="8"/>
        <v>120</v>
      </c>
      <c r="B133" s="34">
        <f t="shared" si="9"/>
        <v>12500</v>
      </c>
      <c r="C133" s="32">
        <f t="shared" si="5"/>
        <v>4411.458333333334</v>
      </c>
      <c r="D133" s="23">
        <f t="shared" si="6"/>
        <v>16911.458333333336</v>
      </c>
      <c r="E133" s="50">
        <f t="shared" si="7"/>
        <v>1500000</v>
      </c>
    </row>
    <row r="134" spans="1:5" ht="15.75">
      <c r="A134" s="29">
        <f t="shared" si="8"/>
        <v>121</v>
      </c>
      <c r="B134" s="34">
        <f t="shared" si="9"/>
        <v>12500</v>
      </c>
      <c r="C134" s="32">
        <f t="shared" si="5"/>
        <v>4375</v>
      </c>
      <c r="D134" s="23">
        <f t="shared" si="6"/>
        <v>16875</v>
      </c>
      <c r="E134" s="50">
        <f t="shared" si="7"/>
        <v>1487500</v>
      </c>
    </row>
    <row r="135" spans="1:5" ht="15.75">
      <c r="A135" s="29">
        <f t="shared" si="8"/>
        <v>122</v>
      </c>
      <c r="B135" s="34">
        <f t="shared" si="9"/>
        <v>12500</v>
      </c>
      <c r="C135" s="32">
        <f t="shared" si="5"/>
        <v>4338.541666666667</v>
      </c>
      <c r="D135" s="23">
        <f t="shared" si="6"/>
        <v>16838.541666666668</v>
      </c>
      <c r="E135" s="50">
        <f t="shared" si="7"/>
        <v>1475000</v>
      </c>
    </row>
    <row r="136" spans="1:5" ht="15.75">
      <c r="A136" s="29">
        <f t="shared" si="8"/>
        <v>123</v>
      </c>
      <c r="B136" s="34">
        <f t="shared" si="9"/>
        <v>12500</v>
      </c>
      <c r="C136" s="32">
        <f t="shared" si="5"/>
        <v>4302.083333333334</v>
      </c>
      <c r="D136" s="23">
        <f t="shared" si="6"/>
        <v>16802.083333333336</v>
      </c>
      <c r="E136" s="50">
        <f t="shared" si="7"/>
        <v>1462500</v>
      </c>
    </row>
    <row r="137" spans="1:5" ht="15.75">
      <c r="A137" s="29">
        <f t="shared" si="8"/>
        <v>124</v>
      </c>
      <c r="B137" s="34">
        <f t="shared" si="9"/>
        <v>12500</v>
      </c>
      <c r="C137" s="32">
        <f t="shared" si="5"/>
        <v>4265.625</v>
      </c>
      <c r="D137" s="23">
        <f t="shared" si="6"/>
        <v>16765.625</v>
      </c>
      <c r="E137" s="50">
        <f t="shared" si="7"/>
        <v>1450000</v>
      </c>
    </row>
    <row r="138" spans="1:5" ht="15.75">
      <c r="A138" s="29">
        <f t="shared" si="8"/>
        <v>125</v>
      </c>
      <c r="B138" s="34">
        <f t="shared" si="9"/>
        <v>12500</v>
      </c>
      <c r="C138" s="32">
        <f t="shared" si="5"/>
        <v>4229.166666666667</v>
      </c>
      <c r="D138" s="23">
        <f t="shared" si="6"/>
        <v>16729.166666666668</v>
      </c>
      <c r="E138" s="50">
        <f t="shared" si="7"/>
        <v>1437500</v>
      </c>
    </row>
    <row r="139" spans="1:5" ht="15.75">
      <c r="A139" s="29">
        <f t="shared" si="8"/>
        <v>126</v>
      </c>
      <c r="B139" s="34">
        <f t="shared" si="9"/>
        <v>12500</v>
      </c>
      <c r="C139" s="32">
        <f t="shared" si="5"/>
        <v>4192.708333333334</v>
      </c>
      <c r="D139" s="23">
        <f t="shared" si="6"/>
        <v>16692.708333333336</v>
      </c>
      <c r="E139" s="50">
        <f t="shared" si="7"/>
        <v>1425000</v>
      </c>
    </row>
    <row r="140" spans="1:5" ht="15.75">
      <c r="A140" s="29">
        <f t="shared" si="8"/>
        <v>127</v>
      </c>
      <c r="B140" s="34">
        <f t="shared" si="9"/>
        <v>12500</v>
      </c>
      <c r="C140" s="32">
        <f t="shared" si="5"/>
        <v>4156.25</v>
      </c>
      <c r="D140" s="23">
        <f t="shared" si="6"/>
        <v>16656.25</v>
      </c>
      <c r="E140" s="50">
        <f t="shared" si="7"/>
        <v>1412500</v>
      </c>
    </row>
    <row r="141" spans="1:5" ht="15.75">
      <c r="A141" s="29">
        <f t="shared" si="8"/>
        <v>128</v>
      </c>
      <c r="B141" s="34">
        <f t="shared" si="9"/>
        <v>12500</v>
      </c>
      <c r="C141" s="32">
        <f t="shared" si="5"/>
        <v>4119.791666666667</v>
      </c>
      <c r="D141" s="23">
        <f t="shared" si="6"/>
        <v>16619.791666666668</v>
      </c>
      <c r="E141" s="50">
        <f t="shared" si="7"/>
        <v>1400000</v>
      </c>
    </row>
    <row r="142" spans="1:5" ht="15.75">
      <c r="A142" s="29">
        <f t="shared" si="8"/>
        <v>129</v>
      </c>
      <c r="B142" s="34">
        <f t="shared" si="9"/>
        <v>12500</v>
      </c>
      <c r="C142" s="32">
        <f aca="true" t="shared" si="10" ref="C142:C205">E141*($B$2/12)</f>
        <v>4083.3333333333335</v>
      </c>
      <c r="D142" s="23">
        <f aca="true" t="shared" si="11" ref="D142:D205">B142+C142</f>
        <v>16583.333333333332</v>
      </c>
      <c r="E142" s="50">
        <f aca="true" t="shared" si="12" ref="E142:E205">E141-B142</f>
        <v>1387500</v>
      </c>
    </row>
    <row r="143" spans="1:5" ht="15.75">
      <c r="A143" s="29">
        <f aca="true" t="shared" si="13" ref="A143:A206">A142+1</f>
        <v>130</v>
      </c>
      <c r="B143" s="34">
        <f aca="true" t="shared" si="14" ref="B143:B206">$B$5</f>
        <v>12500</v>
      </c>
      <c r="C143" s="32">
        <f t="shared" si="10"/>
        <v>4046.875</v>
      </c>
      <c r="D143" s="23">
        <f t="shared" si="11"/>
        <v>16546.875</v>
      </c>
      <c r="E143" s="50">
        <f t="shared" si="12"/>
        <v>1375000</v>
      </c>
    </row>
    <row r="144" spans="1:5" ht="15.75">
      <c r="A144" s="29">
        <f t="shared" si="13"/>
        <v>131</v>
      </c>
      <c r="B144" s="34">
        <f t="shared" si="14"/>
        <v>12500</v>
      </c>
      <c r="C144" s="32">
        <f t="shared" si="10"/>
        <v>4010.416666666667</v>
      </c>
      <c r="D144" s="23">
        <f t="shared" si="11"/>
        <v>16510.416666666668</v>
      </c>
      <c r="E144" s="50">
        <f t="shared" si="12"/>
        <v>1362500</v>
      </c>
    </row>
    <row r="145" spans="1:5" ht="15.75">
      <c r="A145" s="29">
        <f t="shared" si="13"/>
        <v>132</v>
      </c>
      <c r="B145" s="34">
        <f t="shared" si="14"/>
        <v>12500</v>
      </c>
      <c r="C145" s="32">
        <f t="shared" si="10"/>
        <v>3973.9583333333335</v>
      </c>
      <c r="D145" s="23">
        <f t="shared" si="11"/>
        <v>16473.958333333332</v>
      </c>
      <c r="E145" s="50">
        <f t="shared" si="12"/>
        <v>1350000</v>
      </c>
    </row>
    <row r="146" spans="1:5" ht="15.75">
      <c r="A146" s="29">
        <f t="shared" si="13"/>
        <v>133</v>
      </c>
      <c r="B146" s="34">
        <f t="shared" si="14"/>
        <v>12500</v>
      </c>
      <c r="C146" s="32">
        <f t="shared" si="10"/>
        <v>3937.5</v>
      </c>
      <c r="D146" s="23">
        <f t="shared" si="11"/>
        <v>16437.5</v>
      </c>
      <c r="E146" s="50">
        <f t="shared" si="12"/>
        <v>1337500</v>
      </c>
    </row>
    <row r="147" spans="1:5" ht="15.75">
      <c r="A147" s="29">
        <f t="shared" si="13"/>
        <v>134</v>
      </c>
      <c r="B147" s="34">
        <f t="shared" si="14"/>
        <v>12500</v>
      </c>
      <c r="C147" s="32">
        <f t="shared" si="10"/>
        <v>3901.041666666667</v>
      </c>
      <c r="D147" s="23">
        <f t="shared" si="11"/>
        <v>16401.041666666668</v>
      </c>
      <c r="E147" s="50">
        <f t="shared" si="12"/>
        <v>1325000</v>
      </c>
    </row>
    <row r="148" spans="1:5" ht="15.75">
      <c r="A148" s="29">
        <f t="shared" si="13"/>
        <v>135</v>
      </c>
      <c r="B148" s="34">
        <f t="shared" si="14"/>
        <v>12500</v>
      </c>
      <c r="C148" s="32">
        <f t="shared" si="10"/>
        <v>3864.5833333333335</v>
      </c>
      <c r="D148" s="23">
        <f t="shared" si="11"/>
        <v>16364.583333333334</v>
      </c>
      <c r="E148" s="50">
        <f t="shared" si="12"/>
        <v>1312500</v>
      </c>
    </row>
    <row r="149" spans="1:5" ht="15.75">
      <c r="A149" s="29">
        <f t="shared" si="13"/>
        <v>136</v>
      </c>
      <c r="B149" s="34">
        <f t="shared" si="14"/>
        <v>12500</v>
      </c>
      <c r="C149" s="32">
        <f t="shared" si="10"/>
        <v>3828.125</v>
      </c>
      <c r="D149" s="23">
        <f t="shared" si="11"/>
        <v>16328.125</v>
      </c>
      <c r="E149" s="50">
        <f t="shared" si="12"/>
        <v>1300000</v>
      </c>
    </row>
    <row r="150" spans="1:5" ht="15.75">
      <c r="A150" s="29">
        <f t="shared" si="13"/>
        <v>137</v>
      </c>
      <c r="B150" s="34">
        <f t="shared" si="14"/>
        <v>12500</v>
      </c>
      <c r="C150" s="32">
        <f t="shared" si="10"/>
        <v>3791.666666666667</v>
      </c>
      <c r="D150" s="23">
        <f t="shared" si="11"/>
        <v>16291.666666666668</v>
      </c>
      <c r="E150" s="50">
        <f t="shared" si="12"/>
        <v>1287500</v>
      </c>
    </row>
    <row r="151" spans="1:5" ht="15.75">
      <c r="A151" s="29">
        <f t="shared" si="13"/>
        <v>138</v>
      </c>
      <c r="B151" s="34">
        <f t="shared" si="14"/>
        <v>12500</v>
      </c>
      <c r="C151" s="32">
        <f t="shared" si="10"/>
        <v>3755.2083333333335</v>
      </c>
      <c r="D151" s="23">
        <f t="shared" si="11"/>
        <v>16255.208333333334</v>
      </c>
      <c r="E151" s="50">
        <f t="shared" si="12"/>
        <v>1275000</v>
      </c>
    </row>
    <row r="152" spans="1:5" ht="15.75">
      <c r="A152" s="29">
        <f t="shared" si="13"/>
        <v>139</v>
      </c>
      <c r="B152" s="34">
        <f t="shared" si="14"/>
        <v>12500</v>
      </c>
      <c r="C152" s="32">
        <f t="shared" si="10"/>
        <v>3718.75</v>
      </c>
      <c r="D152" s="23">
        <f t="shared" si="11"/>
        <v>16218.75</v>
      </c>
      <c r="E152" s="50">
        <f t="shared" si="12"/>
        <v>1262500</v>
      </c>
    </row>
    <row r="153" spans="1:5" ht="15.75">
      <c r="A153" s="29">
        <f t="shared" si="13"/>
        <v>140</v>
      </c>
      <c r="B153" s="34">
        <f t="shared" si="14"/>
        <v>12500</v>
      </c>
      <c r="C153" s="32">
        <f t="shared" si="10"/>
        <v>3682.291666666667</v>
      </c>
      <c r="D153" s="23">
        <f t="shared" si="11"/>
        <v>16182.291666666668</v>
      </c>
      <c r="E153" s="50">
        <f t="shared" si="12"/>
        <v>1250000</v>
      </c>
    </row>
    <row r="154" spans="1:5" ht="15.75">
      <c r="A154" s="29">
        <f t="shared" si="13"/>
        <v>141</v>
      </c>
      <c r="B154" s="34">
        <f t="shared" si="14"/>
        <v>12500</v>
      </c>
      <c r="C154" s="32">
        <f t="shared" si="10"/>
        <v>3645.8333333333335</v>
      </c>
      <c r="D154" s="23">
        <f t="shared" si="11"/>
        <v>16145.833333333334</v>
      </c>
      <c r="E154" s="50">
        <f t="shared" si="12"/>
        <v>1237500</v>
      </c>
    </row>
    <row r="155" spans="1:5" ht="15.75">
      <c r="A155" s="29">
        <f t="shared" si="13"/>
        <v>142</v>
      </c>
      <c r="B155" s="34">
        <f t="shared" si="14"/>
        <v>12500</v>
      </c>
      <c r="C155" s="32">
        <f t="shared" si="10"/>
        <v>3609.375</v>
      </c>
      <c r="D155" s="23">
        <f t="shared" si="11"/>
        <v>16109.375</v>
      </c>
      <c r="E155" s="50">
        <f t="shared" si="12"/>
        <v>1225000</v>
      </c>
    </row>
    <row r="156" spans="1:5" ht="15.75">
      <c r="A156" s="29">
        <f t="shared" si="13"/>
        <v>143</v>
      </c>
      <c r="B156" s="34">
        <f t="shared" si="14"/>
        <v>12500</v>
      </c>
      <c r="C156" s="32">
        <f t="shared" si="10"/>
        <v>3572.916666666667</v>
      </c>
      <c r="D156" s="23">
        <f t="shared" si="11"/>
        <v>16072.916666666668</v>
      </c>
      <c r="E156" s="50">
        <f t="shared" si="12"/>
        <v>1212500</v>
      </c>
    </row>
    <row r="157" spans="1:5" ht="15.75">
      <c r="A157" s="29">
        <f t="shared" si="13"/>
        <v>144</v>
      </c>
      <c r="B157" s="34">
        <f t="shared" si="14"/>
        <v>12500</v>
      </c>
      <c r="C157" s="32">
        <f t="shared" si="10"/>
        <v>3536.4583333333335</v>
      </c>
      <c r="D157" s="23">
        <f t="shared" si="11"/>
        <v>16036.458333333334</v>
      </c>
      <c r="E157" s="50">
        <f t="shared" si="12"/>
        <v>1200000</v>
      </c>
    </row>
    <row r="158" spans="1:5" ht="15.75">
      <c r="A158" s="29">
        <f t="shared" si="13"/>
        <v>145</v>
      </c>
      <c r="B158" s="34">
        <f t="shared" si="14"/>
        <v>12500</v>
      </c>
      <c r="C158" s="32">
        <f t="shared" si="10"/>
        <v>3500</v>
      </c>
      <c r="D158" s="23">
        <f t="shared" si="11"/>
        <v>16000</v>
      </c>
      <c r="E158" s="50">
        <f t="shared" si="12"/>
        <v>1187500</v>
      </c>
    </row>
    <row r="159" spans="1:5" ht="15.75">
      <c r="A159" s="29">
        <f t="shared" si="13"/>
        <v>146</v>
      </c>
      <c r="B159" s="34">
        <f t="shared" si="14"/>
        <v>12500</v>
      </c>
      <c r="C159" s="32">
        <f t="shared" si="10"/>
        <v>3463.541666666667</v>
      </c>
      <c r="D159" s="23">
        <f t="shared" si="11"/>
        <v>15963.541666666668</v>
      </c>
      <c r="E159" s="50">
        <f t="shared" si="12"/>
        <v>1175000</v>
      </c>
    </row>
    <row r="160" spans="1:5" ht="15.75">
      <c r="A160" s="29">
        <f t="shared" si="13"/>
        <v>147</v>
      </c>
      <c r="B160" s="34">
        <f t="shared" si="14"/>
        <v>12500</v>
      </c>
      <c r="C160" s="32">
        <f t="shared" si="10"/>
        <v>3427.0833333333335</v>
      </c>
      <c r="D160" s="23">
        <f t="shared" si="11"/>
        <v>15927.083333333334</v>
      </c>
      <c r="E160" s="50">
        <f t="shared" si="12"/>
        <v>1162500</v>
      </c>
    </row>
    <row r="161" spans="1:5" ht="15.75">
      <c r="A161" s="29">
        <f t="shared" si="13"/>
        <v>148</v>
      </c>
      <c r="B161" s="34">
        <f t="shared" si="14"/>
        <v>12500</v>
      </c>
      <c r="C161" s="32">
        <f t="shared" si="10"/>
        <v>3390.625</v>
      </c>
      <c r="D161" s="23">
        <f t="shared" si="11"/>
        <v>15890.625</v>
      </c>
      <c r="E161" s="50">
        <f t="shared" si="12"/>
        <v>1150000</v>
      </c>
    </row>
    <row r="162" spans="1:5" ht="15.75">
      <c r="A162" s="29">
        <f t="shared" si="13"/>
        <v>149</v>
      </c>
      <c r="B162" s="34">
        <f t="shared" si="14"/>
        <v>12500</v>
      </c>
      <c r="C162" s="32">
        <f t="shared" si="10"/>
        <v>3354.166666666667</v>
      </c>
      <c r="D162" s="23">
        <f t="shared" si="11"/>
        <v>15854.166666666668</v>
      </c>
      <c r="E162" s="50">
        <f t="shared" si="12"/>
        <v>1137500</v>
      </c>
    </row>
    <row r="163" spans="1:5" ht="15.75">
      <c r="A163" s="29">
        <f t="shared" si="13"/>
        <v>150</v>
      </c>
      <c r="B163" s="34">
        <f t="shared" si="14"/>
        <v>12500</v>
      </c>
      <c r="C163" s="32">
        <f t="shared" si="10"/>
        <v>3317.7083333333335</v>
      </c>
      <c r="D163" s="23">
        <f t="shared" si="11"/>
        <v>15817.708333333334</v>
      </c>
      <c r="E163" s="50">
        <f t="shared" si="12"/>
        <v>1125000</v>
      </c>
    </row>
    <row r="164" spans="1:5" ht="15.75">
      <c r="A164" s="29">
        <f t="shared" si="13"/>
        <v>151</v>
      </c>
      <c r="B164" s="34">
        <f t="shared" si="14"/>
        <v>12500</v>
      </c>
      <c r="C164" s="32">
        <f t="shared" si="10"/>
        <v>3281.25</v>
      </c>
      <c r="D164" s="23">
        <f t="shared" si="11"/>
        <v>15781.25</v>
      </c>
      <c r="E164" s="50">
        <f t="shared" si="12"/>
        <v>1112500</v>
      </c>
    </row>
    <row r="165" spans="1:5" ht="15.75">
      <c r="A165" s="29">
        <f t="shared" si="13"/>
        <v>152</v>
      </c>
      <c r="B165" s="34">
        <f t="shared" si="14"/>
        <v>12500</v>
      </c>
      <c r="C165" s="32">
        <f t="shared" si="10"/>
        <v>3244.791666666667</v>
      </c>
      <c r="D165" s="23">
        <f t="shared" si="11"/>
        <v>15744.791666666668</v>
      </c>
      <c r="E165" s="50">
        <f t="shared" si="12"/>
        <v>1100000</v>
      </c>
    </row>
    <row r="166" spans="1:5" ht="15.75">
      <c r="A166" s="29">
        <f t="shared" si="13"/>
        <v>153</v>
      </c>
      <c r="B166" s="34">
        <f t="shared" si="14"/>
        <v>12500</v>
      </c>
      <c r="C166" s="32">
        <f t="shared" si="10"/>
        <v>3208.3333333333335</v>
      </c>
      <c r="D166" s="23">
        <f t="shared" si="11"/>
        <v>15708.333333333334</v>
      </c>
      <c r="E166" s="50">
        <f t="shared" si="12"/>
        <v>1087500</v>
      </c>
    </row>
    <row r="167" spans="1:5" ht="15.75">
      <c r="A167" s="29">
        <f t="shared" si="13"/>
        <v>154</v>
      </c>
      <c r="B167" s="34">
        <f t="shared" si="14"/>
        <v>12500</v>
      </c>
      <c r="C167" s="32">
        <f t="shared" si="10"/>
        <v>3171.875</v>
      </c>
      <c r="D167" s="23">
        <f t="shared" si="11"/>
        <v>15671.875</v>
      </c>
      <c r="E167" s="50">
        <f t="shared" si="12"/>
        <v>1075000</v>
      </c>
    </row>
    <row r="168" spans="1:5" ht="15.75">
      <c r="A168" s="29">
        <f t="shared" si="13"/>
        <v>155</v>
      </c>
      <c r="B168" s="34">
        <f t="shared" si="14"/>
        <v>12500</v>
      </c>
      <c r="C168" s="32">
        <f t="shared" si="10"/>
        <v>3135.416666666667</v>
      </c>
      <c r="D168" s="23">
        <f t="shared" si="11"/>
        <v>15635.416666666668</v>
      </c>
      <c r="E168" s="50">
        <f t="shared" si="12"/>
        <v>1062500</v>
      </c>
    </row>
    <row r="169" spans="1:5" ht="15.75">
      <c r="A169" s="29">
        <f t="shared" si="13"/>
        <v>156</v>
      </c>
      <c r="B169" s="34">
        <f t="shared" si="14"/>
        <v>12500</v>
      </c>
      <c r="C169" s="32">
        <f t="shared" si="10"/>
        <v>3098.9583333333335</v>
      </c>
      <c r="D169" s="23">
        <f t="shared" si="11"/>
        <v>15598.958333333334</v>
      </c>
      <c r="E169" s="50">
        <f t="shared" si="12"/>
        <v>1050000</v>
      </c>
    </row>
    <row r="170" spans="1:5" ht="15.75">
      <c r="A170" s="29">
        <f t="shared" si="13"/>
        <v>157</v>
      </c>
      <c r="B170" s="34">
        <f t="shared" si="14"/>
        <v>12500</v>
      </c>
      <c r="C170" s="32">
        <f t="shared" si="10"/>
        <v>3062.5</v>
      </c>
      <c r="D170" s="23">
        <f t="shared" si="11"/>
        <v>15562.5</v>
      </c>
      <c r="E170" s="50">
        <f t="shared" si="12"/>
        <v>1037500</v>
      </c>
    </row>
    <row r="171" spans="1:5" ht="15.75">
      <c r="A171" s="29">
        <f t="shared" si="13"/>
        <v>158</v>
      </c>
      <c r="B171" s="34">
        <f t="shared" si="14"/>
        <v>12500</v>
      </c>
      <c r="C171" s="32">
        <f t="shared" si="10"/>
        <v>3026.041666666667</v>
      </c>
      <c r="D171" s="23">
        <f t="shared" si="11"/>
        <v>15526.041666666668</v>
      </c>
      <c r="E171" s="50">
        <f t="shared" si="12"/>
        <v>1025000</v>
      </c>
    </row>
    <row r="172" spans="1:5" ht="15.75">
      <c r="A172" s="29">
        <f t="shared" si="13"/>
        <v>159</v>
      </c>
      <c r="B172" s="34">
        <f t="shared" si="14"/>
        <v>12500</v>
      </c>
      <c r="C172" s="32">
        <f t="shared" si="10"/>
        <v>2989.5833333333335</v>
      </c>
      <c r="D172" s="23">
        <f t="shared" si="11"/>
        <v>15489.583333333334</v>
      </c>
      <c r="E172" s="50">
        <f t="shared" si="12"/>
        <v>1012500</v>
      </c>
    </row>
    <row r="173" spans="1:5" ht="15.75">
      <c r="A173" s="29">
        <f t="shared" si="13"/>
        <v>160</v>
      </c>
      <c r="B173" s="34">
        <f t="shared" si="14"/>
        <v>12500</v>
      </c>
      <c r="C173" s="32">
        <f t="shared" si="10"/>
        <v>2953.125</v>
      </c>
      <c r="D173" s="23">
        <f t="shared" si="11"/>
        <v>15453.125</v>
      </c>
      <c r="E173" s="50">
        <f t="shared" si="12"/>
        <v>1000000</v>
      </c>
    </row>
    <row r="174" spans="1:5" ht="15.75">
      <c r="A174" s="29">
        <f t="shared" si="13"/>
        <v>161</v>
      </c>
      <c r="B174" s="34">
        <f t="shared" si="14"/>
        <v>12500</v>
      </c>
      <c r="C174" s="32">
        <f t="shared" si="10"/>
        <v>2916.666666666667</v>
      </c>
      <c r="D174" s="23">
        <f t="shared" si="11"/>
        <v>15416.666666666668</v>
      </c>
      <c r="E174" s="50">
        <f t="shared" si="12"/>
        <v>987500</v>
      </c>
    </row>
    <row r="175" spans="1:5" ht="15.75">
      <c r="A175" s="29">
        <f t="shared" si="13"/>
        <v>162</v>
      </c>
      <c r="B175" s="34">
        <f t="shared" si="14"/>
        <v>12500</v>
      </c>
      <c r="C175" s="32">
        <f t="shared" si="10"/>
        <v>2880.2083333333335</v>
      </c>
      <c r="D175" s="23">
        <f t="shared" si="11"/>
        <v>15380.208333333334</v>
      </c>
      <c r="E175" s="50">
        <f t="shared" si="12"/>
        <v>975000</v>
      </c>
    </row>
    <row r="176" spans="1:5" ht="15.75">
      <c r="A176" s="29">
        <f t="shared" si="13"/>
        <v>163</v>
      </c>
      <c r="B176" s="34">
        <f t="shared" si="14"/>
        <v>12500</v>
      </c>
      <c r="C176" s="32">
        <f t="shared" si="10"/>
        <v>2843.75</v>
      </c>
      <c r="D176" s="23">
        <f t="shared" si="11"/>
        <v>15343.75</v>
      </c>
      <c r="E176" s="50">
        <f t="shared" si="12"/>
        <v>962500</v>
      </c>
    </row>
    <row r="177" spans="1:5" ht="15.75">
      <c r="A177" s="29">
        <f t="shared" si="13"/>
        <v>164</v>
      </c>
      <c r="B177" s="34">
        <f t="shared" si="14"/>
        <v>12500</v>
      </c>
      <c r="C177" s="32">
        <f t="shared" si="10"/>
        <v>2807.291666666667</v>
      </c>
      <c r="D177" s="23">
        <f t="shared" si="11"/>
        <v>15307.291666666668</v>
      </c>
      <c r="E177" s="50">
        <f t="shared" si="12"/>
        <v>950000</v>
      </c>
    </row>
    <row r="178" spans="1:5" ht="15.75">
      <c r="A178" s="29">
        <f t="shared" si="13"/>
        <v>165</v>
      </c>
      <c r="B178" s="34">
        <f t="shared" si="14"/>
        <v>12500</v>
      </c>
      <c r="C178" s="32">
        <f t="shared" si="10"/>
        <v>2770.8333333333335</v>
      </c>
      <c r="D178" s="23">
        <f t="shared" si="11"/>
        <v>15270.833333333334</v>
      </c>
      <c r="E178" s="50">
        <f t="shared" si="12"/>
        <v>937500</v>
      </c>
    </row>
    <row r="179" spans="1:5" ht="15.75">
      <c r="A179" s="29">
        <f t="shared" si="13"/>
        <v>166</v>
      </c>
      <c r="B179" s="34">
        <f t="shared" si="14"/>
        <v>12500</v>
      </c>
      <c r="C179" s="32">
        <f t="shared" si="10"/>
        <v>2734.375</v>
      </c>
      <c r="D179" s="23">
        <f t="shared" si="11"/>
        <v>15234.375</v>
      </c>
      <c r="E179" s="50">
        <f t="shared" si="12"/>
        <v>925000</v>
      </c>
    </row>
    <row r="180" spans="1:5" ht="15.75">
      <c r="A180" s="29">
        <f t="shared" si="13"/>
        <v>167</v>
      </c>
      <c r="B180" s="34">
        <f t="shared" si="14"/>
        <v>12500</v>
      </c>
      <c r="C180" s="32">
        <f t="shared" si="10"/>
        <v>2697.916666666667</v>
      </c>
      <c r="D180" s="23">
        <f t="shared" si="11"/>
        <v>15197.916666666668</v>
      </c>
      <c r="E180" s="50">
        <f t="shared" si="12"/>
        <v>912500</v>
      </c>
    </row>
    <row r="181" spans="1:5" ht="15.75">
      <c r="A181" s="29">
        <f t="shared" si="13"/>
        <v>168</v>
      </c>
      <c r="B181" s="34">
        <f t="shared" si="14"/>
        <v>12500</v>
      </c>
      <c r="C181" s="32">
        <f t="shared" si="10"/>
        <v>2661.4583333333335</v>
      </c>
      <c r="D181" s="23">
        <f t="shared" si="11"/>
        <v>15161.458333333334</v>
      </c>
      <c r="E181" s="50">
        <f t="shared" si="12"/>
        <v>900000</v>
      </c>
    </row>
    <row r="182" spans="1:5" ht="15.75">
      <c r="A182" s="29">
        <f t="shared" si="13"/>
        <v>169</v>
      </c>
      <c r="B182" s="34">
        <f t="shared" si="14"/>
        <v>12500</v>
      </c>
      <c r="C182" s="32">
        <f t="shared" si="10"/>
        <v>2625</v>
      </c>
      <c r="D182" s="23">
        <f t="shared" si="11"/>
        <v>15125</v>
      </c>
      <c r="E182" s="50">
        <f t="shared" si="12"/>
        <v>887500</v>
      </c>
    </row>
    <row r="183" spans="1:5" ht="15.75">
      <c r="A183" s="29">
        <f t="shared" si="13"/>
        <v>170</v>
      </c>
      <c r="B183" s="34">
        <f t="shared" si="14"/>
        <v>12500</v>
      </c>
      <c r="C183" s="32">
        <f t="shared" si="10"/>
        <v>2588.541666666667</v>
      </c>
      <c r="D183" s="23">
        <f t="shared" si="11"/>
        <v>15088.541666666668</v>
      </c>
      <c r="E183" s="50">
        <f t="shared" si="12"/>
        <v>875000</v>
      </c>
    </row>
    <row r="184" spans="1:5" ht="15.75">
      <c r="A184" s="29">
        <f t="shared" si="13"/>
        <v>171</v>
      </c>
      <c r="B184" s="34">
        <f t="shared" si="14"/>
        <v>12500</v>
      </c>
      <c r="C184" s="32">
        <f t="shared" si="10"/>
        <v>2552.0833333333335</v>
      </c>
      <c r="D184" s="23">
        <f t="shared" si="11"/>
        <v>15052.083333333334</v>
      </c>
      <c r="E184" s="50">
        <f t="shared" si="12"/>
        <v>862500</v>
      </c>
    </row>
    <row r="185" spans="1:5" ht="15.75">
      <c r="A185" s="29">
        <f t="shared" si="13"/>
        <v>172</v>
      </c>
      <c r="B185" s="34">
        <f t="shared" si="14"/>
        <v>12500</v>
      </c>
      <c r="C185" s="32">
        <f t="shared" si="10"/>
        <v>2515.625</v>
      </c>
      <c r="D185" s="23">
        <f t="shared" si="11"/>
        <v>15015.625</v>
      </c>
      <c r="E185" s="50">
        <f t="shared" si="12"/>
        <v>850000</v>
      </c>
    </row>
    <row r="186" spans="1:5" ht="15.75">
      <c r="A186" s="29">
        <f t="shared" si="13"/>
        <v>173</v>
      </c>
      <c r="B186" s="34">
        <f t="shared" si="14"/>
        <v>12500</v>
      </c>
      <c r="C186" s="32">
        <f t="shared" si="10"/>
        <v>2479.166666666667</v>
      </c>
      <c r="D186" s="23">
        <f t="shared" si="11"/>
        <v>14979.166666666668</v>
      </c>
      <c r="E186" s="50">
        <f t="shared" si="12"/>
        <v>837500</v>
      </c>
    </row>
    <row r="187" spans="1:5" ht="15.75">
      <c r="A187" s="29">
        <f t="shared" si="13"/>
        <v>174</v>
      </c>
      <c r="B187" s="34">
        <f t="shared" si="14"/>
        <v>12500</v>
      </c>
      <c r="C187" s="32">
        <f t="shared" si="10"/>
        <v>2442.7083333333335</v>
      </c>
      <c r="D187" s="23">
        <f t="shared" si="11"/>
        <v>14942.708333333334</v>
      </c>
      <c r="E187" s="50">
        <f t="shared" si="12"/>
        <v>825000</v>
      </c>
    </row>
    <row r="188" spans="1:5" ht="15.75">
      <c r="A188" s="29">
        <f t="shared" si="13"/>
        <v>175</v>
      </c>
      <c r="B188" s="34">
        <f t="shared" si="14"/>
        <v>12500</v>
      </c>
      <c r="C188" s="32">
        <f t="shared" si="10"/>
        <v>2406.25</v>
      </c>
      <c r="D188" s="23">
        <f t="shared" si="11"/>
        <v>14906.25</v>
      </c>
      <c r="E188" s="50">
        <f t="shared" si="12"/>
        <v>812500</v>
      </c>
    </row>
    <row r="189" spans="1:5" ht="15.75">
      <c r="A189" s="29">
        <f t="shared" si="13"/>
        <v>176</v>
      </c>
      <c r="B189" s="34">
        <f t="shared" si="14"/>
        <v>12500</v>
      </c>
      <c r="C189" s="32">
        <f t="shared" si="10"/>
        <v>2369.791666666667</v>
      </c>
      <c r="D189" s="23">
        <f t="shared" si="11"/>
        <v>14869.791666666668</v>
      </c>
      <c r="E189" s="50">
        <f t="shared" si="12"/>
        <v>800000</v>
      </c>
    </row>
    <row r="190" spans="1:5" ht="15.75">
      <c r="A190" s="29">
        <f t="shared" si="13"/>
        <v>177</v>
      </c>
      <c r="B190" s="34">
        <f t="shared" si="14"/>
        <v>12500</v>
      </c>
      <c r="C190" s="32">
        <f t="shared" si="10"/>
        <v>2333.3333333333335</v>
      </c>
      <c r="D190" s="23">
        <f t="shared" si="11"/>
        <v>14833.333333333334</v>
      </c>
      <c r="E190" s="50">
        <f t="shared" si="12"/>
        <v>787500</v>
      </c>
    </row>
    <row r="191" spans="1:5" ht="15.75">
      <c r="A191" s="29">
        <f t="shared" si="13"/>
        <v>178</v>
      </c>
      <c r="B191" s="34">
        <f t="shared" si="14"/>
        <v>12500</v>
      </c>
      <c r="C191" s="32">
        <f t="shared" si="10"/>
        <v>2296.875</v>
      </c>
      <c r="D191" s="23">
        <f t="shared" si="11"/>
        <v>14796.875</v>
      </c>
      <c r="E191" s="50">
        <f t="shared" si="12"/>
        <v>775000</v>
      </c>
    </row>
    <row r="192" spans="1:5" ht="15.75">
      <c r="A192" s="29">
        <f t="shared" si="13"/>
        <v>179</v>
      </c>
      <c r="B192" s="34">
        <f t="shared" si="14"/>
        <v>12500</v>
      </c>
      <c r="C192" s="32">
        <f t="shared" si="10"/>
        <v>2260.416666666667</v>
      </c>
      <c r="D192" s="23">
        <f t="shared" si="11"/>
        <v>14760.416666666668</v>
      </c>
      <c r="E192" s="50">
        <f t="shared" si="12"/>
        <v>762500</v>
      </c>
    </row>
    <row r="193" spans="1:5" ht="15.75">
      <c r="A193" s="29">
        <f t="shared" si="13"/>
        <v>180</v>
      </c>
      <c r="B193" s="34">
        <f t="shared" si="14"/>
        <v>12500</v>
      </c>
      <c r="C193" s="32">
        <f t="shared" si="10"/>
        <v>2223.9583333333335</v>
      </c>
      <c r="D193" s="23">
        <f t="shared" si="11"/>
        <v>14723.958333333334</v>
      </c>
      <c r="E193" s="50">
        <f t="shared" si="12"/>
        <v>750000</v>
      </c>
    </row>
    <row r="194" spans="1:5" ht="15.75">
      <c r="A194" s="29">
        <f t="shared" si="13"/>
        <v>181</v>
      </c>
      <c r="B194" s="34">
        <f t="shared" si="14"/>
        <v>12500</v>
      </c>
      <c r="C194" s="32">
        <f t="shared" si="10"/>
        <v>2187.5</v>
      </c>
      <c r="D194" s="23">
        <f t="shared" si="11"/>
        <v>14687.5</v>
      </c>
      <c r="E194" s="50">
        <f t="shared" si="12"/>
        <v>737500</v>
      </c>
    </row>
    <row r="195" spans="1:5" ht="15.75">
      <c r="A195" s="29">
        <f t="shared" si="13"/>
        <v>182</v>
      </c>
      <c r="B195" s="34">
        <f t="shared" si="14"/>
        <v>12500</v>
      </c>
      <c r="C195" s="32">
        <f t="shared" si="10"/>
        <v>2151.041666666667</v>
      </c>
      <c r="D195" s="23">
        <f t="shared" si="11"/>
        <v>14651.041666666668</v>
      </c>
      <c r="E195" s="50">
        <f t="shared" si="12"/>
        <v>725000</v>
      </c>
    </row>
    <row r="196" spans="1:5" ht="15.75">
      <c r="A196" s="29">
        <f t="shared" si="13"/>
        <v>183</v>
      </c>
      <c r="B196" s="34">
        <f t="shared" si="14"/>
        <v>12500</v>
      </c>
      <c r="C196" s="32">
        <f t="shared" si="10"/>
        <v>2114.5833333333335</v>
      </c>
      <c r="D196" s="23">
        <f t="shared" si="11"/>
        <v>14614.583333333334</v>
      </c>
      <c r="E196" s="50">
        <f t="shared" si="12"/>
        <v>712500</v>
      </c>
    </row>
    <row r="197" spans="1:5" ht="15.75">
      <c r="A197" s="29">
        <f t="shared" si="13"/>
        <v>184</v>
      </c>
      <c r="B197" s="34">
        <f t="shared" si="14"/>
        <v>12500</v>
      </c>
      <c r="C197" s="32">
        <f t="shared" si="10"/>
        <v>2078.125</v>
      </c>
      <c r="D197" s="23">
        <f t="shared" si="11"/>
        <v>14578.125</v>
      </c>
      <c r="E197" s="50">
        <f t="shared" si="12"/>
        <v>700000</v>
      </c>
    </row>
    <row r="198" spans="1:5" ht="15.75">
      <c r="A198" s="29">
        <f t="shared" si="13"/>
        <v>185</v>
      </c>
      <c r="B198" s="34">
        <f t="shared" si="14"/>
        <v>12500</v>
      </c>
      <c r="C198" s="32">
        <f t="shared" si="10"/>
        <v>2041.6666666666667</v>
      </c>
      <c r="D198" s="23">
        <f t="shared" si="11"/>
        <v>14541.666666666666</v>
      </c>
      <c r="E198" s="50">
        <f t="shared" si="12"/>
        <v>687500</v>
      </c>
    </row>
    <row r="199" spans="1:5" ht="15.75">
      <c r="A199" s="29">
        <f t="shared" si="13"/>
        <v>186</v>
      </c>
      <c r="B199" s="34">
        <f t="shared" si="14"/>
        <v>12500</v>
      </c>
      <c r="C199" s="32">
        <f t="shared" si="10"/>
        <v>2005.2083333333335</v>
      </c>
      <c r="D199" s="23">
        <f t="shared" si="11"/>
        <v>14505.208333333334</v>
      </c>
      <c r="E199" s="50">
        <f t="shared" si="12"/>
        <v>675000</v>
      </c>
    </row>
    <row r="200" spans="1:5" ht="15.75">
      <c r="A200" s="29">
        <f t="shared" si="13"/>
        <v>187</v>
      </c>
      <c r="B200" s="34">
        <f t="shared" si="14"/>
        <v>12500</v>
      </c>
      <c r="C200" s="32">
        <f t="shared" si="10"/>
        <v>1968.75</v>
      </c>
      <c r="D200" s="23">
        <f t="shared" si="11"/>
        <v>14468.75</v>
      </c>
      <c r="E200" s="50">
        <f t="shared" si="12"/>
        <v>662500</v>
      </c>
    </row>
    <row r="201" spans="1:5" ht="15.75">
      <c r="A201" s="29">
        <f t="shared" si="13"/>
        <v>188</v>
      </c>
      <c r="B201" s="34">
        <f t="shared" si="14"/>
        <v>12500</v>
      </c>
      <c r="C201" s="32">
        <f t="shared" si="10"/>
        <v>1932.2916666666667</v>
      </c>
      <c r="D201" s="23">
        <f t="shared" si="11"/>
        <v>14432.291666666666</v>
      </c>
      <c r="E201" s="50">
        <f t="shared" si="12"/>
        <v>650000</v>
      </c>
    </row>
    <row r="202" spans="1:5" ht="15.75">
      <c r="A202" s="29">
        <f t="shared" si="13"/>
        <v>189</v>
      </c>
      <c r="B202" s="34">
        <f t="shared" si="14"/>
        <v>12500</v>
      </c>
      <c r="C202" s="32">
        <f t="shared" si="10"/>
        <v>1895.8333333333335</v>
      </c>
      <c r="D202" s="23">
        <f t="shared" si="11"/>
        <v>14395.833333333334</v>
      </c>
      <c r="E202" s="50">
        <f t="shared" si="12"/>
        <v>637500</v>
      </c>
    </row>
    <row r="203" spans="1:5" ht="15.75">
      <c r="A203" s="29">
        <f t="shared" si="13"/>
        <v>190</v>
      </c>
      <c r="B203" s="34">
        <f t="shared" si="14"/>
        <v>12500</v>
      </c>
      <c r="C203" s="32">
        <f t="shared" si="10"/>
        <v>1859.375</v>
      </c>
      <c r="D203" s="23">
        <f t="shared" si="11"/>
        <v>14359.375</v>
      </c>
      <c r="E203" s="50">
        <f t="shared" si="12"/>
        <v>625000</v>
      </c>
    </row>
    <row r="204" spans="1:5" ht="15.75">
      <c r="A204" s="29">
        <f t="shared" si="13"/>
        <v>191</v>
      </c>
      <c r="B204" s="34">
        <f t="shared" si="14"/>
        <v>12500</v>
      </c>
      <c r="C204" s="32">
        <f t="shared" si="10"/>
        <v>1822.9166666666667</v>
      </c>
      <c r="D204" s="23">
        <f t="shared" si="11"/>
        <v>14322.916666666666</v>
      </c>
      <c r="E204" s="50">
        <f t="shared" si="12"/>
        <v>612500</v>
      </c>
    </row>
    <row r="205" spans="1:5" ht="15.75">
      <c r="A205" s="29">
        <f t="shared" si="13"/>
        <v>192</v>
      </c>
      <c r="B205" s="34">
        <f t="shared" si="14"/>
        <v>12500</v>
      </c>
      <c r="C205" s="32">
        <f t="shared" si="10"/>
        <v>1786.4583333333335</v>
      </c>
      <c r="D205" s="23">
        <f t="shared" si="11"/>
        <v>14286.458333333334</v>
      </c>
      <c r="E205" s="50">
        <f t="shared" si="12"/>
        <v>600000</v>
      </c>
    </row>
    <row r="206" spans="1:5" ht="15.75">
      <c r="A206" s="29">
        <f t="shared" si="13"/>
        <v>193</v>
      </c>
      <c r="B206" s="34">
        <f t="shared" si="14"/>
        <v>12500</v>
      </c>
      <c r="C206" s="32">
        <f aca="true" t="shared" si="15" ref="C206:C253">E205*($B$2/12)</f>
        <v>1750</v>
      </c>
      <c r="D206" s="23">
        <f aca="true" t="shared" si="16" ref="D206:D253">B206+C206</f>
        <v>14250</v>
      </c>
      <c r="E206" s="50">
        <f aca="true" t="shared" si="17" ref="E206:E253">E205-B206</f>
        <v>587500</v>
      </c>
    </row>
    <row r="207" spans="1:5" ht="15.75">
      <c r="A207" s="29">
        <f aca="true" t="shared" si="18" ref="A207:A253">A206+1</f>
        <v>194</v>
      </c>
      <c r="B207" s="34">
        <f aca="true" t="shared" si="19" ref="B207:B253">$B$5</f>
        <v>12500</v>
      </c>
      <c r="C207" s="32">
        <f t="shared" si="15"/>
        <v>1713.5416666666667</v>
      </c>
      <c r="D207" s="23">
        <f t="shared" si="16"/>
        <v>14213.541666666666</v>
      </c>
      <c r="E207" s="50">
        <f t="shared" si="17"/>
        <v>575000</v>
      </c>
    </row>
    <row r="208" spans="1:5" ht="15.75">
      <c r="A208" s="29">
        <f t="shared" si="18"/>
        <v>195</v>
      </c>
      <c r="B208" s="34">
        <f t="shared" si="19"/>
        <v>12500</v>
      </c>
      <c r="C208" s="32">
        <f t="shared" si="15"/>
        <v>1677.0833333333335</v>
      </c>
      <c r="D208" s="23">
        <f t="shared" si="16"/>
        <v>14177.083333333334</v>
      </c>
      <c r="E208" s="50">
        <f t="shared" si="17"/>
        <v>562500</v>
      </c>
    </row>
    <row r="209" spans="1:5" ht="15.75">
      <c r="A209" s="29">
        <f t="shared" si="18"/>
        <v>196</v>
      </c>
      <c r="B209" s="34">
        <f t="shared" si="19"/>
        <v>12500</v>
      </c>
      <c r="C209" s="32">
        <f t="shared" si="15"/>
        <v>1640.625</v>
      </c>
      <c r="D209" s="23">
        <f t="shared" si="16"/>
        <v>14140.625</v>
      </c>
      <c r="E209" s="50">
        <f t="shared" si="17"/>
        <v>550000</v>
      </c>
    </row>
    <row r="210" spans="1:5" ht="15.75">
      <c r="A210" s="29">
        <f t="shared" si="18"/>
        <v>197</v>
      </c>
      <c r="B210" s="34">
        <f t="shared" si="19"/>
        <v>12500</v>
      </c>
      <c r="C210" s="32">
        <f t="shared" si="15"/>
        <v>1604.1666666666667</v>
      </c>
      <c r="D210" s="23">
        <f t="shared" si="16"/>
        <v>14104.166666666666</v>
      </c>
      <c r="E210" s="50">
        <f t="shared" si="17"/>
        <v>537500</v>
      </c>
    </row>
    <row r="211" spans="1:5" ht="15.75">
      <c r="A211" s="29">
        <f t="shared" si="18"/>
        <v>198</v>
      </c>
      <c r="B211" s="34">
        <f t="shared" si="19"/>
        <v>12500</v>
      </c>
      <c r="C211" s="32">
        <f t="shared" si="15"/>
        <v>1567.7083333333335</v>
      </c>
      <c r="D211" s="23">
        <f t="shared" si="16"/>
        <v>14067.708333333334</v>
      </c>
      <c r="E211" s="50">
        <f t="shared" si="17"/>
        <v>525000</v>
      </c>
    </row>
    <row r="212" spans="1:5" ht="15.75">
      <c r="A212" s="29">
        <f t="shared" si="18"/>
        <v>199</v>
      </c>
      <c r="B212" s="34">
        <f t="shared" si="19"/>
        <v>12500</v>
      </c>
      <c r="C212" s="32">
        <f t="shared" si="15"/>
        <v>1531.25</v>
      </c>
      <c r="D212" s="23">
        <f t="shared" si="16"/>
        <v>14031.25</v>
      </c>
      <c r="E212" s="50">
        <f t="shared" si="17"/>
        <v>512500</v>
      </c>
    </row>
    <row r="213" spans="1:5" ht="15.75">
      <c r="A213" s="29">
        <f t="shared" si="18"/>
        <v>200</v>
      </c>
      <c r="B213" s="34">
        <f t="shared" si="19"/>
        <v>12500</v>
      </c>
      <c r="C213" s="32">
        <f t="shared" si="15"/>
        <v>1494.7916666666667</v>
      </c>
      <c r="D213" s="23">
        <f t="shared" si="16"/>
        <v>13994.791666666666</v>
      </c>
      <c r="E213" s="50">
        <f t="shared" si="17"/>
        <v>500000</v>
      </c>
    </row>
    <row r="214" spans="1:5" ht="15.75">
      <c r="A214" s="29">
        <f t="shared" si="18"/>
        <v>201</v>
      </c>
      <c r="B214" s="34">
        <f t="shared" si="19"/>
        <v>12500</v>
      </c>
      <c r="C214" s="32">
        <f t="shared" si="15"/>
        <v>1458.3333333333335</v>
      </c>
      <c r="D214" s="23">
        <f t="shared" si="16"/>
        <v>13958.333333333334</v>
      </c>
      <c r="E214" s="50">
        <f t="shared" si="17"/>
        <v>487500</v>
      </c>
    </row>
    <row r="215" spans="1:5" ht="15.75">
      <c r="A215" s="29">
        <f t="shared" si="18"/>
        <v>202</v>
      </c>
      <c r="B215" s="34">
        <f t="shared" si="19"/>
        <v>12500</v>
      </c>
      <c r="C215" s="32">
        <f t="shared" si="15"/>
        <v>1421.875</v>
      </c>
      <c r="D215" s="23">
        <f t="shared" si="16"/>
        <v>13921.875</v>
      </c>
      <c r="E215" s="50">
        <f t="shared" si="17"/>
        <v>475000</v>
      </c>
    </row>
    <row r="216" spans="1:5" ht="15.75">
      <c r="A216" s="29">
        <f t="shared" si="18"/>
        <v>203</v>
      </c>
      <c r="B216" s="34">
        <f t="shared" si="19"/>
        <v>12500</v>
      </c>
      <c r="C216" s="32">
        <f t="shared" si="15"/>
        <v>1385.4166666666667</v>
      </c>
      <c r="D216" s="23">
        <f t="shared" si="16"/>
        <v>13885.416666666666</v>
      </c>
      <c r="E216" s="50">
        <f t="shared" si="17"/>
        <v>462500</v>
      </c>
    </row>
    <row r="217" spans="1:5" ht="15.75">
      <c r="A217" s="29">
        <f t="shared" si="18"/>
        <v>204</v>
      </c>
      <c r="B217" s="34">
        <f t="shared" si="19"/>
        <v>12500</v>
      </c>
      <c r="C217" s="32">
        <f t="shared" si="15"/>
        <v>1348.9583333333335</v>
      </c>
      <c r="D217" s="23">
        <f t="shared" si="16"/>
        <v>13848.958333333334</v>
      </c>
      <c r="E217" s="50">
        <f t="shared" si="17"/>
        <v>450000</v>
      </c>
    </row>
    <row r="218" spans="1:5" ht="15.75">
      <c r="A218" s="29">
        <f t="shared" si="18"/>
        <v>205</v>
      </c>
      <c r="B218" s="34">
        <f t="shared" si="19"/>
        <v>12500</v>
      </c>
      <c r="C218" s="32">
        <f t="shared" si="15"/>
        <v>1312.5</v>
      </c>
      <c r="D218" s="23">
        <f t="shared" si="16"/>
        <v>13812.5</v>
      </c>
      <c r="E218" s="50">
        <f t="shared" si="17"/>
        <v>437500</v>
      </c>
    </row>
    <row r="219" spans="1:5" ht="15.75">
      <c r="A219" s="29">
        <f t="shared" si="18"/>
        <v>206</v>
      </c>
      <c r="B219" s="34">
        <f t="shared" si="19"/>
        <v>12500</v>
      </c>
      <c r="C219" s="32">
        <f t="shared" si="15"/>
        <v>1276.0416666666667</v>
      </c>
      <c r="D219" s="23">
        <f t="shared" si="16"/>
        <v>13776.041666666666</v>
      </c>
      <c r="E219" s="50">
        <f t="shared" si="17"/>
        <v>425000</v>
      </c>
    </row>
    <row r="220" spans="1:5" ht="15.75">
      <c r="A220" s="29">
        <f t="shared" si="18"/>
        <v>207</v>
      </c>
      <c r="B220" s="34">
        <f t="shared" si="19"/>
        <v>12500</v>
      </c>
      <c r="C220" s="32">
        <f t="shared" si="15"/>
        <v>1239.5833333333335</v>
      </c>
      <c r="D220" s="23">
        <f t="shared" si="16"/>
        <v>13739.583333333334</v>
      </c>
      <c r="E220" s="50">
        <f t="shared" si="17"/>
        <v>412500</v>
      </c>
    </row>
    <row r="221" spans="1:5" ht="15.75">
      <c r="A221" s="29">
        <f t="shared" si="18"/>
        <v>208</v>
      </c>
      <c r="B221" s="34">
        <f t="shared" si="19"/>
        <v>12500</v>
      </c>
      <c r="C221" s="32">
        <f t="shared" si="15"/>
        <v>1203.125</v>
      </c>
      <c r="D221" s="23">
        <f t="shared" si="16"/>
        <v>13703.125</v>
      </c>
      <c r="E221" s="50">
        <f t="shared" si="17"/>
        <v>400000</v>
      </c>
    </row>
    <row r="222" spans="1:5" ht="15.75">
      <c r="A222" s="29">
        <f t="shared" si="18"/>
        <v>209</v>
      </c>
      <c r="B222" s="34">
        <f t="shared" si="19"/>
        <v>12500</v>
      </c>
      <c r="C222" s="32">
        <f t="shared" si="15"/>
        <v>1166.6666666666667</v>
      </c>
      <c r="D222" s="23">
        <f t="shared" si="16"/>
        <v>13666.666666666666</v>
      </c>
      <c r="E222" s="50">
        <f t="shared" si="17"/>
        <v>387500</v>
      </c>
    </row>
    <row r="223" spans="1:5" ht="15.75">
      <c r="A223" s="29">
        <f t="shared" si="18"/>
        <v>210</v>
      </c>
      <c r="B223" s="34">
        <f t="shared" si="19"/>
        <v>12500</v>
      </c>
      <c r="C223" s="32">
        <f t="shared" si="15"/>
        <v>1130.2083333333335</v>
      </c>
      <c r="D223" s="23">
        <f t="shared" si="16"/>
        <v>13630.208333333334</v>
      </c>
      <c r="E223" s="50">
        <f t="shared" si="17"/>
        <v>375000</v>
      </c>
    </row>
    <row r="224" spans="1:5" ht="15.75">
      <c r="A224" s="29">
        <f t="shared" si="18"/>
        <v>211</v>
      </c>
      <c r="B224" s="34">
        <f t="shared" si="19"/>
        <v>12500</v>
      </c>
      <c r="C224" s="32">
        <f t="shared" si="15"/>
        <v>1093.75</v>
      </c>
      <c r="D224" s="23">
        <f t="shared" si="16"/>
        <v>13593.75</v>
      </c>
      <c r="E224" s="50">
        <f t="shared" si="17"/>
        <v>362500</v>
      </c>
    </row>
    <row r="225" spans="1:5" ht="15.75">
      <c r="A225" s="29">
        <f t="shared" si="18"/>
        <v>212</v>
      </c>
      <c r="B225" s="34">
        <f t="shared" si="19"/>
        <v>12500</v>
      </c>
      <c r="C225" s="32">
        <f t="shared" si="15"/>
        <v>1057.2916666666667</v>
      </c>
      <c r="D225" s="23">
        <f t="shared" si="16"/>
        <v>13557.291666666666</v>
      </c>
      <c r="E225" s="50">
        <f t="shared" si="17"/>
        <v>350000</v>
      </c>
    </row>
    <row r="226" spans="1:5" ht="15.75">
      <c r="A226" s="29">
        <f t="shared" si="18"/>
        <v>213</v>
      </c>
      <c r="B226" s="34">
        <f t="shared" si="19"/>
        <v>12500</v>
      </c>
      <c r="C226" s="32">
        <f t="shared" si="15"/>
        <v>1020.8333333333334</v>
      </c>
      <c r="D226" s="23">
        <f t="shared" si="16"/>
        <v>13520.833333333334</v>
      </c>
      <c r="E226" s="50">
        <f t="shared" si="17"/>
        <v>337500</v>
      </c>
    </row>
    <row r="227" spans="1:5" ht="15.75">
      <c r="A227" s="29">
        <f t="shared" si="18"/>
        <v>214</v>
      </c>
      <c r="B227" s="34">
        <f t="shared" si="19"/>
        <v>12500</v>
      </c>
      <c r="C227" s="32">
        <f t="shared" si="15"/>
        <v>984.375</v>
      </c>
      <c r="D227" s="23">
        <f t="shared" si="16"/>
        <v>13484.375</v>
      </c>
      <c r="E227" s="50">
        <f t="shared" si="17"/>
        <v>325000</v>
      </c>
    </row>
    <row r="228" spans="1:5" ht="15.75">
      <c r="A228" s="29">
        <f t="shared" si="18"/>
        <v>215</v>
      </c>
      <c r="B228" s="34">
        <f t="shared" si="19"/>
        <v>12500</v>
      </c>
      <c r="C228" s="32">
        <f t="shared" si="15"/>
        <v>947.9166666666667</v>
      </c>
      <c r="D228" s="23">
        <f t="shared" si="16"/>
        <v>13447.916666666666</v>
      </c>
      <c r="E228" s="50">
        <f t="shared" si="17"/>
        <v>312500</v>
      </c>
    </row>
    <row r="229" spans="1:5" ht="15.75">
      <c r="A229" s="29">
        <f t="shared" si="18"/>
        <v>216</v>
      </c>
      <c r="B229" s="34">
        <f t="shared" si="19"/>
        <v>12500</v>
      </c>
      <c r="C229" s="32">
        <f t="shared" si="15"/>
        <v>911.4583333333334</v>
      </c>
      <c r="D229" s="23">
        <f t="shared" si="16"/>
        <v>13411.458333333334</v>
      </c>
      <c r="E229" s="50">
        <f t="shared" si="17"/>
        <v>300000</v>
      </c>
    </row>
    <row r="230" spans="1:5" ht="15.75">
      <c r="A230" s="29">
        <f t="shared" si="18"/>
        <v>217</v>
      </c>
      <c r="B230" s="34">
        <f t="shared" si="19"/>
        <v>12500</v>
      </c>
      <c r="C230" s="32">
        <f t="shared" si="15"/>
        <v>875</v>
      </c>
      <c r="D230" s="23">
        <f t="shared" si="16"/>
        <v>13375</v>
      </c>
      <c r="E230" s="50">
        <f t="shared" si="17"/>
        <v>287500</v>
      </c>
    </row>
    <row r="231" spans="1:5" ht="15.75">
      <c r="A231" s="29">
        <f t="shared" si="18"/>
        <v>218</v>
      </c>
      <c r="B231" s="34">
        <f t="shared" si="19"/>
        <v>12500</v>
      </c>
      <c r="C231" s="32">
        <f t="shared" si="15"/>
        <v>838.5416666666667</v>
      </c>
      <c r="D231" s="23">
        <f t="shared" si="16"/>
        <v>13338.541666666666</v>
      </c>
      <c r="E231" s="50">
        <f t="shared" si="17"/>
        <v>275000</v>
      </c>
    </row>
    <row r="232" spans="1:5" ht="15.75">
      <c r="A232" s="29">
        <f t="shared" si="18"/>
        <v>219</v>
      </c>
      <c r="B232" s="34">
        <f t="shared" si="19"/>
        <v>12500</v>
      </c>
      <c r="C232" s="32">
        <f t="shared" si="15"/>
        <v>802.0833333333334</v>
      </c>
      <c r="D232" s="23">
        <f t="shared" si="16"/>
        <v>13302.083333333334</v>
      </c>
      <c r="E232" s="50">
        <f t="shared" si="17"/>
        <v>262500</v>
      </c>
    </row>
    <row r="233" spans="1:5" ht="15.75">
      <c r="A233" s="29">
        <f t="shared" si="18"/>
        <v>220</v>
      </c>
      <c r="B233" s="34">
        <f t="shared" si="19"/>
        <v>12500</v>
      </c>
      <c r="C233" s="32">
        <f t="shared" si="15"/>
        <v>765.625</v>
      </c>
      <c r="D233" s="23">
        <f t="shared" si="16"/>
        <v>13265.625</v>
      </c>
      <c r="E233" s="50">
        <f t="shared" si="17"/>
        <v>250000</v>
      </c>
    </row>
    <row r="234" spans="1:5" ht="15.75">
      <c r="A234" s="29">
        <f t="shared" si="18"/>
        <v>221</v>
      </c>
      <c r="B234" s="34">
        <f t="shared" si="19"/>
        <v>12500</v>
      </c>
      <c r="C234" s="32">
        <f t="shared" si="15"/>
        <v>729.1666666666667</v>
      </c>
      <c r="D234" s="23">
        <f t="shared" si="16"/>
        <v>13229.166666666666</v>
      </c>
      <c r="E234" s="50">
        <f t="shared" si="17"/>
        <v>237500</v>
      </c>
    </row>
    <row r="235" spans="1:5" ht="15.75">
      <c r="A235" s="29">
        <f t="shared" si="18"/>
        <v>222</v>
      </c>
      <c r="B235" s="34">
        <f t="shared" si="19"/>
        <v>12500</v>
      </c>
      <c r="C235" s="32">
        <f t="shared" si="15"/>
        <v>692.7083333333334</v>
      </c>
      <c r="D235" s="23">
        <f t="shared" si="16"/>
        <v>13192.708333333334</v>
      </c>
      <c r="E235" s="50">
        <f t="shared" si="17"/>
        <v>225000</v>
      </c>
    </row>
    <row r="236" spans="1:5" ht="15.75">
      <c r="A236" s="29">
        <f t="shared" si="18"/>
        <v>223</v>
      </c>
      <c r="B236" s="34">
        <f t="shared" si="19"/>
        <v>12500</v>
      </c>
      <c r="C236" s="32">
        <f t="shared" si="15"/>
        <v>656.25</v>
      </c>
      <c r="D236" s="23">
        <f t="shared" si="16"/>
        <v>13156.25</v>
      </c>
      <c r="E236" s="50">
        <f t="shared" si="17"/>
        <v>212500</v>
      </c>
    </row>
    <row r="237" spans="1:5" ht="15.75">
      <c r="A237" s="29">
        <f t="shared" si="18"/>
        <v>224</v>
      </c>
      <c r="B237" s="34">
        <f t="shared" si="19"/>
        <v>12500</v>
      </c>
      <c r="C237" s="32">
        <f t="shared" si="15"/>
        <v>619.7916666666667</v>
      </c>
      <c r="D237" s="23">
        <f t="shared" si="16"/>
        <v>13119.791666666666</v>
      </c>
      <c r="E237" s="50">
        <f t="shared" si="17"/>
        <v>200000</v>
      </c>
    </row>
    <row r="238" spans="1:5" ht="15.75">
      <c r="A238" s="29">
        <f t="shared" si="18"/>
        <v>225</v>
      </c>
      <c r="B238" s="34">
        <f t="shared" si="19"/>
        <v>12500</v>
      </c>
      <c r="C238" s="32">
        <f t="shared" si="15"/>
        <v>583.3333333333334</v>
      </c>
      <c r="D238" s="23">
        <f t="shared" si="16"/>
        <v>13083.333333333334</v>
      </c>
      <c r="E238" s="50">
        <f t="shared" si="17"/>
        <v>187500</v>
      </c>
    </row>
    <row r="239" spans="1:5" ht="15.75">
      <c r="A239" s="29">
        <f t="shared" si="18"/>
        <v>226</v>
      </c>
      <c r="B239" s="34">
        <f t="shared" si="19"/>
        <v>12500</v>
      </c>
      <c r="C239" s="32">
        <f t="shared" si="15"/>
        <v>546.875</v>
      </c>
      <c r="D239" s="23">
        <f t="shared" si="16"/>
        <v>13046.875</v>
      </c>
      <c r="E239" s="50">
        <f t="shared" si="17"/>
        <v>175000</v>
      </c>
    </row>
    <row r="240" spans="1:5" ht="15.75">
      <c r="A240" s="29">
        <f t="shared" si="18"/>
        <v>227</v>
      </c>
      <c r="B240" s="34">
        <f t="shared" si="19"/>
        <v>12500</v>
      </c>
      <c r="C240" s="32">
        <f t="shared" si="15"/>
        <v>510.4166666666667</v>
      </c>
      <c r="D240" s="23">
        <f t="shared" si="16"/>
        <v>13010.416666666666</v>
      </c>
      <c r="E240" s="50">
        <f t="shared" si="17"/>
        <v>162500</v>
      </c>
    </row>
    <row r="241" spans="1:5" ht="15.75">
      <c r="A241" s="29">
        <f t="shared" si="18"/>
        <v>228</v>
      </c>
      <c r="B241" s="34">
        <f t="shared" si="19"/>
        <v>12500</v>
      </c>
      <c r="C241" s="32">
        <f t="shared" si="15"/>
        <v>473.95833333333337</v>
      </c>
      <c r="D241" s="23">
        <f t="shared" si="16"/>
        <v>12973.958333333334</v>
      </c>
      <c r="E241" s="50">
        <f t="shared" si="17"/>
        <v>150000</v>
      </c>
    </row>
    <row r="242" spans="1:5" ht="15.75">
      <c r="A242" s="29">
        <f t="shared" si="18"/>
        <v>229</v>
      </c>
      <c r="B242" s="34">
        <f t="shared" si="19"/>
        <v>12500</v>
      </c>
      <c r="C242" s="32">
        <f t="shared" si="15"/>
        <v>437.5</v>
      </c>
      <c r="D242" s="23">
        <f t="shared" si="16"/>
        <v>12937.5</v>
      </c>
      <c r="E242" s="50">
        <f t="shared" si="17"/>
        <v>137500</v>
      </c>
    </row>
    <row r="243" spans="1:5" ht="15.75">
      <c r="A243" s="29">
        <f t="shared" si="18"/>
        <v>230</v>
      </c>
      <c r="B243" s="34">
        <f t="shared" si="19"/>
        <v>12500</v>
      </c>
      <c r="C243" s="32">
        <f t="shared" si="15"/>
        <v>401.0416666666667</v>
      </c>
      <c r="D243" s="23">
        <f t="shared" si="16"/>
        <v>12901.041666666666</v>
      </c>
      <c r="E243" s="50">
        <f t="shared" si="17"/>
        <v>125000</v>
      </c>
    </row>
    <row r="244" spans="1:5" ht="15.75">
      <c r="A244" s="29">
        <f t="shared" si="18"/>
        <v>231</v>
      </c>
      <c r="B244" s="34">
        <f t="shared" si="19"/>
        <v>12500</v>
      </c>
      <c r="C244" s="32">
        <f t="shared" si="15"/>
        <v>364.58333333333337</v>
      </c>
      <c r="D244" s="23">
        <f t="shared" si="16"/>
        <v>12864.583333333334</v>
      </c>
      <c r="E244" s="50">
        <f t="shared" si="17"/>
        <v>112500</v>
      </c>
    </row>
    <row r="245" spans="1:5" ht="15.75">
      <c r="A245" s="29">
        <f t="shared" si="18"/>
        <v>232</v>
      </c>
      <c r="B245" s="34">
        <f t="shared" si="19"/>
        <v>12500</v>
      </c>
      <c r="C245" s="32">
        <f t="shared" si="15"/>
        <v>328.125</v>
      </c>
      <c r="D245" s="23">
        <f t="shared" si="16"/>
        <v>12828.125</v>
      </c>
      <c r="E245" s="50">
        <f t="shared" si="17"/>
        <v>100000</v>
      </c>
    </row>
    <row r="246" spans="1:5" ht="15.75">
      <c r="A246" s="29">
        <f t="shared" si="18"/>
        <v>233</v>
      </c>
      <c r="B246" s="34">
        <f t="shared" si="19"/>
        <v>12500</v>
      </c>
      <c r="C246" s="32">
        <f t="shared" si="15"/>
        <v>291.6666666666667</v>
      </c>
      <c r="D246" s="23">
        <f t="shared" si="16"/>
        <v>12791.666666666666</v>
      </c>
      <c r="E246" s="50">
        <f t="shared" si="17"/>
        <v>87500</v>
      </c>
    </row>
    <row r="247" spans="1:5" ht="15.75">
      <c r="A247" s="29">
        <f t="shared" si="18"/>
        <v>234</v>
      </c>
      <c r="B247" s="34">
        <f t="shared" si="19"/>
        <v>12500</v>
      </c>
      <c r="C247" s="32">
        <f t="shared" si="15"/>
        <v>255.20833333333334</v>
      </c>
      <c r="D247" s="23">
        <f t="shared" si="16"/>
        <v>12755.208333333334</v>
      </c>
      <c r="E247" s="50">
        <f t="shared" si="17"/>
        <v>75000</v>
      </c>
    </row>
    <row r="248" spans="1:5" ht="15.75">
      <c r="A248" s="29">
        <f t="shared" si="18"/>
        <v>235</v>
      </c>
      <c r="B248" s="34">
        <f t="shared" si="19"/>
        <v>12500</v>
      </c>
      <c r="C248" s="32">
        <f t="shared" si="15"/>
        <v>218.75</v>
      </c>
      <c r="D248" s="23">
        <f t="shared" si="16"/>
        <v>12718.75</v>
      </c>
      <c r="E248" s="50">
        <f t="shared" si="17"/>
        <v>62500</v>
      </c>
    </row>
    <row r="249" spans="1:5" ht="15.75">
      <c r="A249" s="29">
        <f t="shared" si="18"/>
        <v>236</v>
      </c>
      <c r="B249" s="34">
        <f t="shared" si="19"/>
        <v>12500</v>
      </c>
      <c r="C249" s="32">
        <f t="shared" si="15"/>
        <v>182.29166666666669</v>
      </c>
      <c r="D249" s="23">
        <f t="shared" si="16"/>
        <v>12682.291666666666</v>
      </c>
      <c r="E249" s="50">
        <f t="shared" si="17"/>
        <v>50000</v>
      </c>
    </row>
    <row r="250" spans="1:5" ht="15.75">
      <c r="A250" s="29">
        <f t="shared" si="18"/>
        <v>237</v>
      </c>
      <c r="B250" s="34">
        <f t="shared" si="19"/>
        <v>12500</v>
      </c>
      <c r="C250" s="32">
        <f t="shared" si="15"/>
        <v>145.83333333333334</v>
      </c>
      <c r="D250" s="23">
        <f t="shared" si="16"/>
        <v>12645.833333333334</v>
      </c>
      <c r="E250" s="50">
        <f t="shared" si="17"/>
        <v>37500</v>
      </c>
    </row>
    <row r="251" spans="1:5" ht="15.75">
      <c r="A251" s="29">
        <f t="shared" si="18"/>
        <v>238</v>
      </c>
      <c r="B251" s="34">
        <f t="shared" si="19"/>
        <v>12500</v>
      </c>
      <c r="C251" s="32">
        <f t="shared" si="15"/>
        <v>109.375</v>
      </c>
      <c r="D251" s="23">
        <f t="shared" si="16"/>
        <v>12609.375</v>
      </c>
      <c r="E251" s="50">
        <f t="shared" si="17"/>
        <v>25000</v>
      </c>
    </row>
    <row r="252" spans="1:5" ht="15.75">
      <c r="A252" s="29">
        <f t="shared" si="18"/>
        <v>239</v>
      </c>
      <c r="B252" s="34">
        <f t="shared" si="19"/>
        <v>12500</v>
      </c>
      <c r="C252" s="32">
        <f t="shared" si="15"/>
        <v>72.91666666666667</v>
      </c>
      <c r="D252" s="23">
        <f t="shared" si="16"/>
        <v>12572.916666666666</v>
      </c>
      <c r="E252" s="50">
        <f t="shared" si="17"/>
        <v>12500</v>
      </c>
    </row>
    <row r="253" spans="1:5" ht="16.5" thickBot="1">
      <c r="A253" s="30">
        <f t="shared" si="18"/>
        <v>240</v>
      </c>
      <c r="B253" s="35">
        <f t="shared" si="19"/>
        <v>12500</v>
      </c>
      <c r="C253" s="33">
        <f t="shared" si="15"/>
        <v>36.458333333333336</v>
      </c>
      <c r="D253" s="24">
        <f t="shared" si="16"/>
        <v>12536.458333333334</v>
      </c>
      <c r="E253" s="51">
        <f t="shared" si="17"/>
        <v>0</v>
      </c>
    </row>
  </sheetData>
  <sheetProtection/>
  <hyperlinks>
    <hyperlink ref="A8" r:id="rId1" display="怪老子理財"/>
  </hyperlinks>
  <printOptions/>
  <pageMargins left="0.75" right="0.75" top="1" bottom="1" header="0.5" footer="0.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536"/>
  <sheetViews>
    <sheetView tabSelected="1" zoomScalePageLayoutView="0" workbookViewId="0" topLeftCell="A4">
      <pane ySplit="4884" topLeftCell="A534" activePane="bottomLeft" state="split"/>
      <selection pane="topLeft" activeCell="J538" sqref="J538"/>
      <selection pane="bottomLeft" activeCell="F533" sqref="F533"/>
    </sheetView>
  </sheetViews>
  <sheetFormatPr defaultColWidth="9.00390625" defaultRowHeight="16.5"/>
  <cols>
    <col min="1" max="1" width="19.00390625" style="3" customWidth="1"/>
    <col min="2" max="2" width="11.25390625" style="0" customWidth="1"/>
    <col min="3" max="3" width="12.25390625" style="0" customWidth="1"/>
    <col min="4" max="4" width="13.625" style="0" customWidth="1"/>
    <col min="5" max="5" width="10.875" style="0" bestFit="1" customWidth="1"/>
    <col min="8" max="8" width="15.375" style="0" bestFit="1" customWidth="1"/>
    <col min="9" max="9" width="12.25390625" style="0" customWidth="1"/>
    <col min="10" max="10" width="15.00390625" style="0" bestFit="1" customWidth="1"/>
    <col min="11" max="11" width="12.75390625" style="0" bestFit="1" customWidth="1"/>
  </cols>
  <sheetData>
    <row r="1" spans="1:9" ht="15.75">
      <c r="A1" s="25" t="s">
        <v>0</v>
      </c>
      <c r="B1" s="10">
        <v>3000000</v>
      </c>
      <c r="H1" t="s">
        <v>4</v>
      </c>
      <c r="I1">
        <f>ROUNDUP(20*365.25/14,0)</f>
        <v>522</v>
      </c>
    </row>
    <row r="2" spans="1:9" ht="15.75">
      <c r="A2" s="26" t="s">
        <v>3</v>
      </c>
      <c r="B2" s="9">
        <v>0.035</v>
      </c>
      <c r="H2" t="s">
        <v>22</v>
      </c>
      <c r="I2" s="63">
        <f>B2/365*14</f>
        <v>0.0013424657534246577</v>
      </c>
    </row>
    <row r="3" spans="1:9" ht="15.75">
      <c r="A3" s="26" t="s">
        <v>1</v>
      </c>
      <c r="B3" s="38">
        <v>20</v>
      </c>
      <c r="H3" t="s">
        <v>23</v>
      </c>
      <c r="I3" s="66">
        <f>ROUND(-PMT(期利率,期數,B1),0)</f>
        <v>7998</v>
      </c>
    </row>
    <row r="4" spans="1:9" ht="15.75">
      <c r="A4" s="26" t="s">
        <v>4</v>
      </c>
      <c r="B4" s="38">
        <f>26*B3</f>
        <v>520</v>
      </c>
      <c r="H4" s="47" t="s">
        <v>28</v>
      </c>
      <c r="I4" s="68">
        <f>SUM(I14:I536)</f>
        <v>1174815</v>
      </c>
    </row>
    <row r="5" spans="1:2" ht="15.75">
      <c r="A5" s="26" t="s">
        <v>20</v>
      </c>
      <c r="B5" s="39">
        <f>-PMT(B2/26,B4,B1)</f>
        <v>8025.86440777964</v>
      </c>
    </row>
    <row r="6" spans="1:2" ht="16.5" thickBot="1">
      <c r="A6" s="27" t="s">
        <v>6</v>
      </c>
      <c r="B6" s="31">
        <f>SUM(C15:C534)</f>
        <v>1173449.4920454107</v>
      </c>
    </row>
    <row r="7" spans="1:2" ht="15.75">
      <c r="A7" s="28"/>
      <c r="B7" s="11"/>
    </row>
    <row r="8" spans="1:2" ht="15.75">
      <c r="A8" s="61" t="s">
        <v>19</v>
      </c>
      <c r="B8" s="11"/>
    </row>
    <row r="9" spans="1:2" ht="15.75">
      <c r="A9" s="28"/>
      <c r="B9" s="11"/>
    </row>
    <row r="10" spans="1:2" ht="15.75">
      <c r="A10" s="28"/>
      <c r="B10" s="11"/>
    </row>
    <row r="11" spans="1:2" ht="15.75">
      <c r="A11" s="28"/>
      <c r="B11" s="11"/>
    </row>
    <row r="12" spans="2:10" ht="16.5" thickBot="1">
      <c r="B12" s="1"/>
      <c r="G12" s="64" t="s">
        <v>27</v>
      </c>
      <c r="H12" s="64"/>
      <c r="I12" s="64"/>
      <c r="J12" s="64"/>
    </row>
    <row r="13" spans="1:11" ht="15.75">
      <c r="A13" s="52" t="s">
        <v>4</v>
      </c>
      <c r="B13" s="53" t="s">
        <v>12</v>
      </c>
      <c r="C13" s="53" t="s">
        <v>13</v>
      </c>
      <c r="D13" s="53" t="s">
        <v>16</v>
      </c>
      <c r="E13" s="55" t="s">
        <v>15</v>
      </c>
      <c r="G13" s="64" t="s">
        <v>21</v>
      </c>
      <c r="H13" s="64" t="s">
        <v>24</v>
      </c>
      <c r="I13" s="64" t="s">
        <v>25</v>
      </c>
      <c r="J13" s="64" t="s">
        <v>16</v>
      </c>
      <c r="K13" s="64" t="s">
        <v>26</v>
      </c>
    </row>
    <row r="14" spans="1:11" ht="15.75">
      <c r="A14" s="29">
        <v>0</v>
      </c>
      <c r="B14" s="48"/>
      <c r="C14" s="22"/>
      <c r="D14" s="22"/>
      <c r="E14" s="36">
        <f>B1</f>
        <v>3000000</v>
      </c>
      <c r="G14" s="65">
        <v>0</v>
      </c>
      <c r="H14" s="65"/>
      <c r="I14" s="65"/>
      <c r="J14" s="65"/>
      <c r="K14" s="65">
        <f>B1</f>
        <v>3000000</v>
      </c>
    </row>
    <row r="15" spans="1:11" ht="15.75">
      <c r="A15" s="29">
        <f>A14+1</f>
        <v>1</v>
      </c>
      <c r="B15" s="34">
        <f>$B$5-C15</f>
        <v>3987.402869318101</v>
      </c>
      <c r="C15" s="32">
        <f aca="true" t="shared" si="0" ref="C15:C78">E14*($B$2/26)</f>
        <v>4038.461538461539</v>
      </c>
      <c r="D15" s="23">
        <f>$B$5</f>
        <v>8025.86440777964</v>
      </c>
      <c r="E15" s="36">
        <f aca="true" t="shared" si="1" ref="E15:E78">E14-B15</f>
        <v>2996012.597130682</v>
      </c>
      <c r="G15" s="65">
        <v>1</v>
      </c>
      <c r="H15" s="65">
        <f>ROUND(雙周繳款金額-'雙週繳款(本息平均)'!$I15,0)</f>
        <v>3971</v>
      </c>
      <c r="I15" s="65">
        <f aca="true" t="shared" si="2" ref="I15:I78">ROUND(K14*期利率,0)</f>
        <v>4027</v>
      </c>
      <c r="J15" s="65">
        <f>H15+I15</f>
        <v>7998</v>
      </c>
      <c r="K15" s="65">
        <f>K14-H15</f>
        <v>2996029</v>
      </c>
    </row>
    <row r="16" spans="1:11" ht="15.75">
      <c r="A16" s="29">
        <f aca="true" t="shared" si="3" ref="A16:A79">A15+1</f>
        <v>2</v>
      </c>
      <c r="B16" s="34">
        <f aca="true" t="shared" si="4" ref="B16:B79">$B$5-C16</f>
        <v>3992.7705270267984</v>
      </c>
      <c r="C16" s="32">
        <f t="shared" si="0"/>
        <v>4033.0938807528414</v>
      </c>
      <c r="D16" s="23">
        <f aca="true" t="shared" si="5" ref="D16:D79">$B$5</f>
        <v>8025.86440777964</v>
      </c>
      <c r="E16" s="36">
        <f t="shared" si="1"/>
        <v>2992019.8266036552</v>
      </c>
      <c r="G16" s="65">
        <v>2</v>
      </c>
      <c r="H16" s="65">
        <f>ROUND(雙周繳款金額-'雙週繳款(本息平均)'!$I16,0)</f>
        <v>3976</v>
      </c>
      <c r="I16" s="65">
        <f t="shared" si="2"/>
        <v>4022</v>
      </c>
      <c r="J16" s="65">
        <f aca="true" t="shared" si="6" ref="J16:J79">H16+I16</f>
        <v>7998</v>
      </c>
      <c r="K16" s="65">
        <f>K15-H16</f>
        <v>2992053</v>
      </c>
    </row>
    <row r="17" spans="1:11" ht="15.75">
      <c r="A17" s="29">
        <f t="shared" si="3"/>
        <v>3</v>
      </c>
      <c r="B17" s="34">
        <f t="shared" si="4"/>
        <v>3998.145410428565</v>
      </c>
      <c r="C17" s="32">
        <f t="shared" si="0"/>
        <v>4027.718997351075</v>
      </c>
      <c r="D17" s="23">
        <f t="shared" si="5"/>
        <v>8025.86440777964</v>
      </c>
      <c r="E17" s="36">
        <f t="shared" si="1"/>
        <v>2988021.6811932265</v>
      </c>
      <c r="G17" s="65">
        <v>3</v>
      </c>
      <c r="H17" s="65">
        <f>ROUND(雙周繳款金額-'雙週繳款(本息平均)'!$I17,0)</f>
        <v>3981</v>
      </c>
      <c r="I17" s="65">
        <f t="shared" si="2"/>
        <v>4017</v>
      </c>
      <c r="J17" s="65">
        <f t="shared" si="6"/>
        <v>7998</v>
      </c>
      <c r="K17" s="65">
        <f>K16-H17</f>
        <v>2988072</v>
      </c>
    </row>
    <row r="18" spans="1:11" ht="15.75">
      <c r="A18" s="29">
        <f t="shared" si="3"/>
        <v>4</v>
      </c>
      <c r="B18" s="34">
        <f t="shared" si="4"/>
        <v>4003.527529250296</v>
      </c>
      <c r="C18" s="32">
        <f t="shared" si="0"/>
        <v>4022.3368785293437</v>
      </c>
      <c r="D18" s="23">
        <f t="shared" si="5"/>
        <v>8025.86440777964</v>
      </c>
      <c r="E18" s="36">
        <f t="shared" si="1"/>
        <v>2984018.153663976</v>
      </c>
      <c r="G18" s="65">
        <v>4</v>
      </c>
      <c r="H18" s="65">
        <f>ROUND(雙周繳款金額-'雙週繳款(本息平均)'!$I18,0)</f>
        <v>3987</v>
      </c>
      <c r="I18" s="65">
        <f t="shared" si="2"/>
        <v>4011</v>
      </c>
      <c r="J18" s="65">
        <f t="shared" si="6"/>
        <v>7998</v>
      </c>
      <c r="K18" s="65">
        <f>K17-H18</f>
        <v>2984085</v>
      </c>
    </row>
    <row r="19" spans="1:11" ht="15.75">
      <c r="A19" s="29">
        <f t="shared" si="3"/>
        <v>5</v>
      </c>
      <c r="B19" s="34">
        <f t="shared" si="4"/>
        <v>4008.916893231979</v>
      </c>
      <c r="C19" s="32">
        <f t="shared" si="0"/>
        <v>4016.947514547661</v>
      </c>
      <c r="D19" s="23">
        <f t="shared" si="5"/>
        <v>8025.86440777964</v>
      </c>
      <c r="E19" s="36">
        <f t="shared" si="1"/>
        <v>2980009.236770744</v>
      </c>
      <c r="G19" s="65">
        <v>5</v>
      </c>
      <c r="H19" s="65">
        <f>ROUND(雙周繳款金額-'雙週繳款(本息平均)'!$I19,0)</f>
        <v>3992</v>
      </c>
      <c r="I19" s="65">
        <f t="shared" si="2"/>
        <v>4006</v>
      </c>
      <c r="J19" s="65">
        <f t="shared" si="6"/>
        <v>7998</v>
      </c>
      <c r="K19" s="65">
        <f>K18-H19</f>
        <v>2980093</v>
      </c>
    </row>
    <row r="20" spans="1:11" ht="15.75">
      <c r="A20" s="29">
        <f t="shared" si="3"/>
        <v>6</v>
      </c>
      <c r="B20" s="34">
        <f t="shared" si="4"/>
        <v>4014.3135121267146</v>
      </c>
      <c r="C20" s="32">
        <f t="shared" si="0"/>
        <v>4011.550895652925</v>
      </c>
      <c r="D20" s="23">
        <f t="shared" si="5"/>
        <v>8025.86440777964</v>
      </c>
      <c r="E20" s="36">
        <f t="shared" si="1"/>
        <v>2975994.923258617</v>
      </c>
      <c r="G20" s="65">
        <v>6</v>
      </c>
      <c r="H20" s="65">
        <f>ROUND(雙周繳款金額-'雙週繳款(本息平均)'!$I20,0)</f>
        <v>3997</v>
      </c>
      <c r="I20" s="65">
        <f t="shared" si="2"/>
        <v>4001</v>
      </c>
      <c r="J20" s="65">
        <f t="shared" si="6"/>
        <v>7998</v>
      </c>
      <c r="K20" s="65">
        <f>K19-H20</f>
        <v>2976096</v>
      </c>
    </row>
    <row r="21" spans="1:11" ht="15.75">
      <c r="A21" s="29">
        <f t="shared" si="3"/>
        <v>7</v>
      </c>
      <c r="B21" s="34">
        <f t="shared" si="4"/>
        <v>4019.7173957007317</v>
      </c>
      <c r="C21" s="32">
        <f t="shared" si="0"/>
        <v>4006.147012078908</v>
      </c>
      <c r="D21" s="23">
        <f t="shared" si="5"/>
        <v>8025.86440777964</v>
      </c>
      <c r="E21" s="36">
        <f t="shared" si="1"/>
        <v>2971975.2058629165</v>
      </c>
      <c r="G21" s="65">
        <v>7</v>
      </c>
      <c r="H21" s="65">
        <f>ROUND(雙周繳款金額-'雙週繳款(本息平均)'!$I21,0)</f>
        <v>4003</v>
      </c>
      <c r="I21" s="65">
        <f t="shared" si="2"/>
        <v>3995</v>
      </c>
      <c r="J21" s="65">
        <f t="shared" si="6"/>
        <v>7998</v>
      </c>
      <c r="K21" s="65">
        <f>K20-H21</f>
        <v>2972093</v>
      </c>
    </row>
    <row r="22" spans="1:11" ht="15.75">
      <c r="A22" s="29">
        <f t="shared" si="3"/>
        <v>8</v>
      </c>
      <c r="B22" s="34">
        <f t="shared" si="4"/>
        <v>4025.1285537334056</v>
      </c>
      <c r="C22" s="32">
        <f t="shared" si="0"/>
        <v>4000.735854046234</v>
      </c>
      <c r="D22" s="23">
        <f t="shared" si="5"/>
        <v>8025.86440777964</v>
      </c>
      <c r="E22" s="36">
        <f t="shared" si="1"/>
        <v>2967950.0773091833</v>
      </c>
      <c r="G22" s="65">
        <v>8</v>
      </c>
      <c r="H22" s="65">
        <f>ROUND(雙周繳款金額-'雙週繳款(本息平均)'!$I22,0)</f>
        <v>4008</v>
      </c>
      <c r="I22" s="65">
        <f t="shared" si="2"/>
        <v>3990</v>
      </c>
      <c r="J22" s="65">
        <f t="shared" si="6"/>
        <v>7998</v>
      </c>
      <c r="K22" s="65">
        <f>K21-H22</f>
        <v>2968085</v>
      </c>
    </row>
    <row r="23" spans="1:11" ht="15.75">
      <c r="A23" s="29">
        <f t="shared" si="3"/>
        <v>9</v>
      </c>
      <c r="B23" s="34">
        <f t="shared" si="4"/>
        <v>4030.5469960172773</v>
      </c>
      <c r="C23" s="32">
        <f t="shared" si="0"/>
        <v>3995.3174117623626</v>
      </c>
      <c r="D23" s="23">
        <f t="shared" si="5"/>
        <v>8025.86440777964</v>
      </c>
      <c r="E23" s="36">
        <f t="shared" si="1"/>
        <v>2963919.530313166</v>
      </c>
      <c r="G23" s="65">
        <v>9</v>
      </c>
      <c r="H23" s="65">
        <f>ROUND(雙周繳款金額-'雙週繳款(本息平均)'!$I23,0)</f>
        <v>4013</v>
      </c>
      <c r="I23" s="65">
        <f t="shared" si="2"/>
        <v>3985</v>
      </c>
      <c r="J23" s="65">
        <f t="shared" si="6"/>
        <v>7998</v>
      </c>
      <c r="K23" s="65">
        <f>K22-H23</f>
        <v>2964072</v>
      </c>
    </row>
    <row r="24" spans="1:11" ht="15.75">
      <c r="A24" s="29">
        <f t="shared" si="3"/>
        <v>10</v>
      </c>
      <c r="B24" s="34">
        <f t="shared" si="4"/>
        <v>4035.97273235807</v>
      </c>
      <c r="C24" s="32">
        <f t="shared" si="0"/>
        <v>3989.8916754215697</v>
      </c>
      <c r="D24" s="23">
        <f t="shared" si="5"/>
        <v>8025.86440777964</v>
      </c>
      <c r="E24" s="36">
        <f t="shared" si="1"/>
        <v>2959883.5575808077</v>
      </c>
      <c r="G24" s="65">
        <v>10</v>
      </c>
      <c r="H24" s="65">
        <f>ROUND(雙周繳款金額-'雙週繳款(本息平均)'!$I24,0)</f>
        <v>4019</v>
      </c>
      <c r="I24" s="65">
        <f t="shared" si="2"/>
        <v>3979</v>
      </c>
      <c r="J24" s="65">
        <f t="shared" si="6"/>
        <v>7998</v>
      </c>
      <c r="K24" s="65">
        <f>K23-H24</f>
        <v>2960053</v>
      </c>
    </row>
    <row r="25" spans="1:11" ht="15.75">
      <c r="A25" s="29">
        <f t="shared" si="3"/>
        <v>11</v>
      </c>
      <c r="B25" s="34">
        <f t="shared" si="4"/>
        <v>4041.4057725747057</v>
      </c>
      <c r="C25" s="32">
        <f t="shared" si="0"/>
        <v>3984.458635204934</v>
      </c>
      <c r="D25" s="23">
        <f t="shared" si="5"/>
        <v>8025.86440777964</v>
      </c>
      <c r="E25" s="36">
        <f t="shared" si="1"/>
        <v>2955842.151808233</v>
      </c>
      <c r="G25" s="65">
        <v>11</v>
      </c>
      <c r="H25" s="65">
        <f>ROUND(雙周繳款金額-'雙週繳款(本息平均)'!$I25,0)</f>
        <v>4024</v>
      </c>
      <c r="I25" s="65">
        <f t="shared" si="2"/>
        <v>3974</v>
      </c>
      <c r="J25" s="65">
        <f t="shared" si="6"/>
        <v>7998</v>
      </c>
      <c r="K25" s="65">
        <f>K24-H25</f>
        <v>2956029</v>
      </c>
    </row>
    <row r="26" spans="1:11" ht="15.75">
      <c r="A26" s="29">
        <f t="shared" si="3"/>
        <v>12</v>
      </c>
      <c r="B26" s="34">
        <f t="shared" si="4"/>
        <v>4046.8461264993257</v>
      </c>
      <c r="C26" s="32">
        <f t="shared" si="0"/>
        <v>3979.018281280314</v>
      </c>
      <c r="D26" s="23">
        <f t="shared" si="5"/>
        <v>8025.86440777964</v>
      </c>
      <c r="E26" s="36">
        <f t="shared" si="1"/>
        <v>2951795.305681734</v>
      </c>
      <c r="G26" s="65">
        <v>12</v>
      </c>
      <c r="H26" s="65">
        <f>ROUND(雙周繳款金額-'雙週繳款(本息平均)'!$I26,0)</f>
        <v>4030</v>
      </c>
      <c r="I26" s="65">
        <f t="shared" si="2"/>
        <v>3968</v>
      </c>
      <c r="J26" s="65">
        <f t="shared" si="6"/>
        <v>7998</v>
      </c>
      <c r="K26" s="65">
        <f>K25-H26</f>
        <v>2951999</v>
      </c>
    </row>
    <row r="27" spans="1:11" ht="15.75">
      <c r="A27" s="29">
        <f t="shared" si="3"/>
        <v>13</v>
      </c>
      <c r="B27" s="34">
        <f t="shared" si="4"/>
        <v>4052.2938039773053</v>
      </c>
      <c r="C27" s="32">
        <f t="shared" si="0"/>
        <v>3973.5706038023345</v>
      </c>
      <c r="D27" s="23">
        <f t="shared" si="5"/>
        <v>8025.86440777964</v>
      </c>
      <c r="E27" s="36">
        <f t="shared" si="1"/>
        <v>2947743.0118777566</v>
      </c>
      <c r="G27" s="65">
        <v>13</v>
      </c>
      <c r="H27" s="65">
        <f>ROUND(雙周繳款金額-'雙週繳款(本息平均)'!$I27,0)</f>
        <v>4035</v>
      </c>
      <c r="I27" s="65">
        <f t="shared" si="2"/>
        <v>3963</v>
      </c>
      <c r="J27" s="65">
        <f t="shared" si="6"/>
        <v>7998</v>
      </c>
      <c r="K27" s="65">
        <f>K26-H27</f>
        <v>2947964</v>
      </c>
    </row>
    <row r="28" spans="1:11" ht="15.75">
      <c r="A28" s="29">
        <f t="shared" si="3"/>
        <v>14</v>
      </c>
      <c r="B28" s="34">
        <f t="shared" si="4"/>
        <v>4057.7488148672746</v>
      </c>
      <c r="C28" s="32">
        <f t="shared" si="0"/>
        <v>3968.115592912365</v>
      </c>
      <c r="D28" s="23">
        <f t="shared" si="5"/>
        <v>8025.86440777964</v>
      </c>
      <c r="E28" s="36">
        <f t="shared" si="1"/>
        <v>2943685.263062889</v>
      </c>
      <c r="G28" s="65">
        <v>14</v>
      </c>
      <c r="H28" s="65">
        <f>ROUND(雙周繳款金額-'雙週繳款(本息平均)'!$I28,0)</f>
        <v>4040</v>
      </c>
      <c r="I28" s="65">
        <f t="shared" si="2"/>
        <v>3958</v>
      </c>
      <c r="J28" s="65">
        <f t="shared" si="6"/>
        <v>7998</v>
      </c>
      <c r="K28" s="65">
        <f>K27-H28</f>
        <v>2943924</v>
      </c>
    </row>
    <row r="29" spans="1:11" ht="15.75">
      <c r="A29" s="29">
        <f t="shared" si="3"/>
        <v>15</v>
      </c>
      <c r="B29" s="34">
        <f t="shared" si="4"/>
        <v>4063.211169041135</v>
      </c>
      <c r="C29" s="32">
        <f t="shared" si="0"/>
        <v>3962.653238738505</v>
      </c>
      <c r="D29" s="23">
        <f t="shared" si="5"/>
        <v>8025.86440777964</v>
      </c>
      <c r="E29" s="36">
        <f t="shared" si="1"/>
        <v>2939622.051893848</v>
      </c>
      <c r="G29" s="65">
        <v>15</v>
      </c>
      <c r="H29" s="65">
        <f>ROUND(雙周繳款金額-'雙週繳款(本息平均)'!$I29,0)</f>
        <v>4046</v>
      </c>
      <c r="I29" s="65">
        <f t="shared" si="2"/>
        <v>3952</v>
      </c>
      <c r="J29" s="65">
        <f t="shared" si="6"/>
        <v>7998</v>
      </c>
      <c r="K29" s="65">
        <f>K28-H29</f>
        <v>2939878</v>
      </c>
    </row>
    <row r="30" spans="1:11" ht="15.75">
      <c r="A30" s="29">
        <f t="shared" si="3"/>
        <v>16</v>
      </c>
      <c r="B30" s="34">
        <f t="shared" si="4"/>
        <v>4068.6808763840745</v>
      </c>
      <c r="C30" s="32">
        <f t="shared" si="0"/>
        <v>3957.1835313955653</v>
      </c>
      <c r="D30" s="23">
        <f t="shared" si="5"/>
        <v>8025.86440777964</v>
      </c>
      <c r="E30" s="36">
        <f t="shared" si="1"/>
        <v>2935553.371017464</v>
      </c>
      <c r="G30" s="65">
        <v>16</v>
      </c>
      <c r="H30" s="65">
        <f>ROUND(雙周繳款金額-'雙週繳款(本息平均)'!$I30,0)</f>
        <v>4051</v>
      </c>
      <c r="I30" s="65">
        <f t="shared" si="2"/>
        <v>3947</v>
      </c>
      <c r="J30" s="65">
        <f t="shared" si="6"/>
        <v>7998</v>
      </c>
      <c r="K30" s="65">
        <f>K29-H30</f>
        <v>2935827</v>
      </c>
    </row>
    <row r="31" spans="1:11" ht="15.75">
      <c r="A31" s="29">
        <f t="shared" si="3"/>
        <v>17</v>
      </c>
      <c r="B31" s="34">
        <f t="shared" si="4"/>
        <v>4074.1579467945917</v>
      </c>
      <c r="C31" s="32">
        <f t="shared" si="0"/>
        <v>3951.706460985048</v>
      </c>
      <c r="D31" s="23">
        <f t="shared" si="5"/>
        <v>8025.86440777964</v>
      </c>
      <c r="E31" s="36">
        <f t="shared" si="1"/>
        <v>2931479.213070669</v>
      </c>
      <c r="G31" s="65">
        <v>17</v>
      </c>
      <c r="H31" s="65">
        <f>ROUND(雙周繳款金額-'雙週繳款(本息平均)'!$I31,0)</f>
        <v>4057</v>
      </c>
      <c r="I31" s="65">
        <f t="shared" si="2"/>
        <v>3941</v>
      </c>
      <c r="J31" s="65">
        <f t="shared" si="6"/>
        <v>7998</v>
      </c>
      <c r="K31" s="65">
        <f>K30-H31</f>
        <v>2931770</v>
      </c>
    </row>
    <row r="32" spans="1:11" ht="15.75">
      <c r="A32" s="29">
        <f t="shared" si="3"/>
        <v>18</v>
      </c>
      <c r="B32" s="34">
        <f t="shared" si="4"/>
        <v>4079.642390184508</v>
      </c>
      <c r="C32" s="32">
        <f t="shared" si="0"/>
        <v>3946.222017595132</v>
      </c>
      <c r="D32" s="23">
        <f t="shared" si="5"/>
        <v>8025.86440777964</v>
      </c>
      <c r="E32" s="36">
        <f t="shared" si="1"/>
        <v>2927399.5706804846</v>
      </c>
      <c r="G32" s="65">
        <v>18</v>
      </c>
      <c r="H32" s="65">
        <f>ROUND(雙周繳款金額-'雙週繳款(本息平均)'!$I32,0)</f>
        <v>4062</v>
      </c>
      <c r="I32" s="65">
        <f t="shared" si="2"/>
        <v>3936</v>
      </c>
      <c r="J32" s="65">
        <f t="shared" si="6"/>
        <v>7998</v>
      </c>
      <c r="K32" s="65">
        <f>K31-H32</f>
        <v>2927708</v>
      </c>
    </row>
    <row r="33" spans="1:11" ht="15.75">
      <c r="A33" s="29">
        <f t="shared" si="3"/>
        <v>19</v>
      </c>
      <c r="B33" s="34">
        <f t="shared" si="4"/>
        <v>4085.134216478987</v>
      </c>
      <c r="C33" s="32">
        <f t="shared" si="0"/>
        <v>3940.7301913006527</v>
      </c>
      <c r="D33" s="23">
        <f t="shared" si="5"/>
        <v>8025.86440777964</v>
      </c>
      <c r="E33" s="36">
        <f t="shared" si="1"/>
        <v>2923314.4364640056</v>
      </c>
      <c r="G33" s="65">
        <v>19</v>
      </c>
      <c r="H33" s="65">
        <f>ROUND(雙周繳款金額-'雙週繳款(本息平均)'!$I33,0)</f>
        <v>4068</v>
      </c>
      <c r="I33" s="65">
        <f t="shared" si="2"/>
        <v>3930</v>
      </c>
      <c r="J33" s="65">
        <f t="shared" si="6"/>
        <v>7998</v>
      </c>
      <c r="K33" s="65">
        <f>K32-H33</f>
        <v>2923640</v>
      </c>
    </row>
    <row r="34" spans="1:11" ht="15.75">
      <c r="A34" s="29">
        <f t="shared" si="3"/>
        <v>20</v>
      </c>
      <c r="B34" s="34">
        <f t="shared" si="4"/>
        <v>4090.633435616555</v>
      </c>
      <c r="C34" s="32">
        <f t="shared" si="0"/>
        <v>3935.230972163085</v>
      </c>
      <c r="D34" s="23">
        <f t="shared" si="5"/>
        <v>8025.86440777964</v>
      </c>
      <c r="E34" s="36">
        <f t="shared" si="1"/>
        <v>2919223.803028389</v>
      </c>
      <c r="G34" s="65">
        <v>20</v>
      </c>
      <c r="H34" s="65">
        <f>ROUND(雙周繳款金額-'雙週繳款(本息平均)'!$I34,0)</f>
        <v>4073</v>
      </c>
      <c r="I34" s="65">
        <f t="shared" si="2"/>
        <v>3925</v>
      </c>
      <c r="J34" s="65">
        <f t="shared" si="6"/>
        <v>7998</v>
      </c>
      <c r="K34" s="65">
        <f>K33-H34</f>
        <v>2919567</v>
      </c>
    </row>
    <row r="35" spans="1:11" ht="15.75">
      <c r="A35" s="29">
        <f t="shared" si="3"/>
        <v>21</v>
      </c>
      <c r="B35" s="34">
        <f t="shared" si="4"/>
        <v>4096.140057549115</v>
      </c>
      <c r="C35" s="32">
        <f t="shared" si="0"/>
        <v>3929.724350230524</v>
      </c>
      <c r="D35" s="23">
        <f t="shared" si="5"/>
        <v>8025.86440777964</v>
      </c>
      <c r="E35" s="36">
        <f t="shared" si="1"/>
        <v>2915127.6629708395</v>
      </c>
      <c r="G35" s="65">
        <v>21</v>
      </c>
      <c r="H35" s="65">
        <f>ROUND(雙周繳款金額-'雙週繳款(本息平均)'!$I35,0)</f>
        <v>4079</v>
      </c>
      <c r="I35" s="65">
        <f t="shared" si="2"/>
        <v>3919</v>
      </c>
      <c r="J35" s="65">
        <f t="shared" si="6"/>
        <v>7998</v>
      </c>
      <c r="K35" s="65">
        <f>K34-H35</f>
        <v>2915488</v>
      </c>
    </row>
    <row r="36" spans="1:11" ht="15.75">
      <c r="A36" s="29">
        <f t="shared" si="3"/>
        <v>22</v>
      </c>
      <c r="B36" s="34">
        <f t="shared" si="4"/>
        <v>4101.654092241971</v>
      </c>
      <c r="C36" s="32">
        <f t="shared" si="0"/>
        <v>3924.210315537669</v>
      </c>
      <c r="D36" s="23">
        <f t="shared" si="5"/>
        <v>8025.86440777964</v>
      </c>
      <c r="E36" s="36">
        <f t="shared" si="1"/>
        <v>2911026.0088785975</v>
      </c>
      <c r="G36" s="65">
        <v>22</v>
      </c>
      <c r="H36" s="65">
        <f>ROUND(雙周繳款金額-'雙週繳款(本息平均)'!$I36,0)</f>
        <v>4084</v>
      </c>
      <c r="I36" s="65">
        <f t="shared" si="2"/>
        <v>3914</v>
      </c>
      <c r="J36" s="65">
        <f t="shared" si="6"/>
        <v>7998</v>
      </c>
      <c r="K36" s="65">
        <f>K35-H36</f>
        <v>2911404</v>
      </c>
    </row>
    <row r="37" spans="1:11" ht="15.75">
      <c r="A37" s="29">
        <f t="shared" si="3"/>
        <v>23</v>
      </c>
      <c r="B37" s="34">
        <f t="shared" si="4"/>
        <v>4107.175549673835</v>
      </c>
      <c r="C37" s="32">
        <f t="shared" si="0"/>
        <v>3918.6888581058047</v>
      </c>
      <c r="D37" s="23">
        <f t="shared" si="5"/>
        <v>8025.86440777964</v>
      </c>
      <c r="E37" s="36">
        <f t="shared" si="1"/>
        <v>2906918.8333289237</v>
      </c>
      <c r="G37" s="65">
        <v>23</v>
      </c>
      <c r="H37" s="65">
        <f>ROUND(雙周繳款金額-'雙週繳款(本息平均)'!$I37,0)</f>
        <v>4090</v>
      </c>
      <c r="I37" s="65">
        <f t="shared" si="2"/>
        <v>3908</v>
      </c>
      <c r="J37" s="65">
        <f t="shared" si="6"/>
        <v>7998</v>
      </c>
      <c r="K37" s="65">
        <f>K36-H37</f>
        <v>2907314</v>
      </c>
    </row>
    <row r="38" spans="1:11" ht="15.75">
      <c r="A38" s="29">
        <f t="shared" si="3"/>
        <v>24</v>
      </c>
      <c r="B38" s="34">
        <f t="shared" si="4"/>
        <v>4112.704439836858</v>
      </c>
      <c r="C38" s="32">
        <f t="shared" si="0"/>
        <v>3913.1599679427823</v>
      </c>
      <c r="D38" s="23">
        <f t="shared" si="5"/>
        <v>8025.86440777964</v>
      </c>
      <c r="E38" s="36">
        <f t="shared" si="1"/>
        <v>2902806.1288890867</v>
      </c>
      <c r="G38" s="65">
        <v>24</v>
      </c>
      <c r="H38" s="65">
        <f>ROUND(雙周繳款金額-'雙週繳款(本息平均)'!$I38,0)</f>
        <v>4095</v>
      </c>
      <c r="I38" s="65">
        <f t="shared" si="2"/>
        <v>3903</v>
      </c>
      <c r="J38" s="65">
        <f t="shared" si="6"/>
        <v>7998</v>
      </c>
      <c r="K38" s="65">
        <f>K37-H38</f>
        <v>2903219</v>
      </c>
    </row>
    <row r="39" spans="1:11" ht="15.75">
      <c r="A39" s="29">
        <f t="shared" si="3"/>
        <v>25</v>
      </c>
      <c r="B39" s="34">
        <f t="shared" si="4"/>
        <v>4118.240772736638</v>
      </c>
      <c r="C39" s="32">
        <f t="shared" si="0"/>
        <v>3907.6236350430017</v>
      </c>
      <c r="D39" s="23">
        <f t="shared" si="5"/>
        <v>8025.86440777964</v>
      </c>
      <c r="E39" s="36">
        <f t="shared" si="1"/>
        <v>2898687.88811635</v>
      </c>
      <c r="G39" s="65">
        <v>25</v>
      </c>
      <c r="H39" s="65">
        <f>ROUND(雙周繳款金額-'雙週繳款(本息平均)'!$I39,0)</f>
        <v>4101</v>
      </c>
      <c r="I39" s="65">
        <f t="shared" si="2"/>
        <v>3897</v>
      </c>
      <c r="J39" s="65">
        <f t="shared" si="6"/>
        <v>7998</v>
      </c>
      <c r="K39" s="65">
        <f>K38-H39</f>
        <v>2899118</v>
      </c>
    </row>
    <row r="40" spans="1:11" ht="15.75">
      <c r="A40" s="29">
        <f t="shared" si="3"/>
        <v>26</v>
      </c>
      <c r="B40" s="34">
        <f t="shared" si="4"/>
        <v>4123.784558392245</v>
      </c>
      <c r="C40" s="32">
        <f t="shared" si="0"/>
        <v>3902.0798493873945</v>
      </c>
      <c r="D40" s="23">
        <f t="shared" si="5"/>
        <v>8025.86440777964</v>
      </c>
      <c r="E40" s="36">
        <f t="shared" si="1"/>
        <v>2894564.103557958</v>
      </c>
      <c r="G40" s="65">
        <v>26</v>
      </c>
      <c r="H40" s="65">
        <f>ROUND(雙周繳款金額-'雙週繳款(本息平均)'!$I40,0)</f>
        <v>4106</v>
      </c>
      <c r="I40" s="65">
        <f t="shared" si="2"/>
        <v>3892</v>
      </c>
      <c r="J40" s="65">
        <f t="shared" si="6"/>
        <v>7998</v>
      </c>
      <c r="K40" s="65">
        <f>K39-H40</f>
        <v>2895012</v>
      </c>
    </row>
    <row r="41" spans="1:11" ht="15.75">
      <c r="A41" s="29">
        <f t="shared" si="3"/>
        <v>27</v>
      </c>
      <c r="B41" s="34">
        <f t="shared" si="4"/>
        <v>4129.335806836234</v>
      </c>
      <c r="C41" s="32">
        <f t="shared" si="0"/>
        <v>3896.5286009434053</v>
      </c>
      <c r="D41" s="23">
        <f t="shared" si="5"/>
        <v>8025.86440777964</v>
      </c>
      <c r="E41" s="36">
        <f t="shared" si="1"/>
        <v>2890434.7677511214</v>
      </c>
      <c r="G41" s="65">
        <v>27</v>
      </c>
      <c r="H41" s="65">
        <f>ROUND(雙周繳款金額-'雙週繳款(本息平均)'!$I41,0)</f>
        <v>4112</v>
      </c>
      <c r="I41" s="65">
        <f t="shared" si="2"/>
        <v>3886</v>
      </c>
      <c r="J41" s="65">
        <f t="shared" si="6"/>
        <v>7998</v>
      </c>
      <c r="K41" s="65">
        <f>K40-H41</f>
        <v>2890900</v>
      </c>
    </row>
    <row r="42" spans="1:11" ht="15.75">
      <c r="A42" s="29">
        <f t="shared" si="3"/>
        <v>28</v>
      </c>
      <c r="B42" s="34">
        <f t="shared" si="4"/>
        <v>4134.894528114668</v>
      </c>
      <c r="C42" s="32">
        <f t="shared" si="0"/>
        <v>3890.969879664972</v>
      </c>
      <c r="D42" s="23">
        <f t="shared" si="5"/>
        <v>8025.86440777964</v>
      </c>
      <c r="E42" s="36">
        <f t="shared" si="1"/>
        <v>2886299.8732230067</v>
      </c>
      <c r="G42" s="65">
        <v>28</v>
      </c>
      <c r="H42" s="65">
        <f>ROUND(雙周繳款金額-'雙週繳款(本息平均)'!$I42,0)</f>
        <v>4117</v>
      </c>
      <c r="I42" s="65">
        <f t="shared" si="2"/>
        <v>3881</v>
      </c>
      <c r="J42" s="65">
        <f t="shared" si="6"/>
        <v>7998</v>
      </c>
      <c r="K42" s="65">
        <f>K41-H42</f>
        <v>2886783</v>
      </c>
    </row>
    <row r="43" spans="1:11" ht="15.75">
      <c r="A43" s="29">
        <f t="shared" si="3"/>
        <v>29</v>
      </c>
      <c r="B43" s="34">
        <f t="shared" si="4"/>
        <v>4140.460732287131</v>
      </c>
      <c r="C43" s="32">
        <f t="shared" si="0"/>
        <v>3885.4036754925096</v>
      </c>
      <c r="D43" s="23">
        <f t="shared" si="5"/>
        <v>8025.86440777964</v>
      </c>
      <c r="E43" s="36">
        <f t="shared" si="1"/>
        <v>2882159.4124907195</v>
      </c>
      <c r="G43" s="65">
        <v>29</v>
      </c>
      <c r="H43" s="65">
        <f>ROUND(雙周繳款金額-'雙週繳款(本息平均)'!$I43,0)</f>
        <v>4123</v>
      </c>
      <c r="I43" s="65">
        <f t="shared" si="2"/>
        <v>3875</v>
      </c>
      <c r="J43" s="65">
        <f t="shared" si="6"/>
        <v>7998</v>
      </c>
      <c r="K43" s="65">
        <f>K42-H43</f>
        <v>2882660</v>
      </c>
    </row>
    <row r="44" spans="1:11" ht="15.75">
      <c r="A44" s="29">
        <f t="shared" si="3"/>
        <v>30</v>
      </c>
      <c r="B44" s="34">
        <f t="shared" si="4"/>
        <v>4146.034429426748</v>
      </c>
      <c r="C44" s="32">
        <f t="shared" si="0"/>
        <v>3879.829978352892</v>
      </c>
      <c r="D44" s="23">
        <f t="shared" si="5"/>
        <v>8025.86440777964</v>
      </c>
      <c r="E44" s="36">
        <f t="shared" si="1"/>
        <v>2878013.3780612927</v>
      </c>
      <c r="G44" s="65">
        <v>30</v>
      </c>
      <c r="H44" s="65">
        <f>ROUND(雙周繳款金額-'雙週繳款(本息平均)'!$I44,0)</f>
        <v>4128</v>
      </c>
      <c r="I44" s="65">
        <f t="shared" si="2"/>
        <v>3870</v>
      </c>
      <c r="J44" s="65">
        <f t="shared" si="6"/>
        <v>7998</v>
      </c>
      <c r="K44" s="65">
        <f>K43-H44</f>
        <v>2878532</v>
      </c>
    </row>
    <row r="45" spans="1:11" ht="15.75">
      <c r="A45" s="29">
        <f t="shared" si="3"/>
        <v>31</v>
      </c>
      <c r="B45" s="34">
        <f t="shared" si="4"/>
        <v>4151.615629620207</v>
      </c>
      <c r="C45" s="32">
        <f t="shared" si="0"/>
        <v>3874.2487781594327</v>
      </c>
      <c r="D45" s="23">
        <f t="shared" si="5"/>
        <v>8025.86440777964</v>
      </c>
      <c r="E45" s="36">
        <f t="shared" si="1"/>
        <v>2873861.7624316723</v>
      </c>
      <c r="G45" s="65">
        <v>31</v>
      </c>
      <c r="H45" s="65">
        <f>ROUND(雙周繳款金額-'雙週繳款(本息平均)'!$I45,0)</f>
        <v>4134</v>
      </c>
      <c r="I45" s="65">
        <f t="shared" si="2"/>
        <v>3864</v>
      </c>
      <c r="J45" s="65">
        <f t="shared" si="6"/>
        <v>7998</v>
      </c>
      <c r="K45" s="65">
        <f>K44-H45</f>
        <v>2874398</v>
      </c>
    </row>
    <row r="46" spans="1:11" ht="15.75">
      <c r="A46" s="29">
        <f t="shared" si="3"/>
        <v>32</v>
      </c>
      <c r="B46" s="34">
        <f t="shared" si="4"/>
        <v>4157.204342967772</v>
      </c>
      <c r="C46" s="32">
        <f t="shared" si="0"/>
        <v>3868.660064811867</v>
      </c>
      <c r="D46" s="23">
        <f t="shared" si="5"/>
        <v>8025.86440777964</v>
      </c>
      <c r="E46" s="36">
        <f t="shared" si="1"/>
        <v>2869704.5580887045</v>
      </c>
      <c r="G46" s="65">
        <v>32</v>
      </c>
      <c r="H46" s="65">
        <f>ROUND(雙周繳款金額-'雙週繳款(本息平均)'!$I46,0)</f>
        <v>4139</v>
      </c>
      <c r="I46" s="65">
        <f t="shared" si="2"/>
        <v>3859</v>
      </c>
      <c r="J46" s="65">
        <f t="shared" si="6"/>
        <v>7998</v>
      </c>
      <c r="K46" s="65">
        <f>K45-H46</f>
        <v>2870259</v>
      </c>
    </row>
    <row r="47" spans="1:11" ht="15.75">
      <c r="A47" s="29">
        <f t="shared" si="3"/>
        <v>33</v>
      </c>
      <c r="B47" s="34">
        <f t="shared" si="4"/>
        <v>4162.800579583307</v>
      </c>
      <c r="C47" s="32">
        <f t="shared" si="0"/>
        <v>3863.0638281963334</v>
      </c>
      <c r="D47" s="23">
        <f t="shared" si="5"/>
        <v>8025.86440777964</v>
      </c>
      <c r="E47" s="36">
        <f t="shared" si="1"/>
        <v>2865541.757509121</v>
      </c>
      <c r="G47" s="65">
        <v>33</v>
      </c>
      <c r="H47" s="65">
        <f>ROUND(雙周繳款金額-'雙週繳款(本息平均)'!$I47,0)</f>
        <v>4145</v>
      </c>
      <c r="I47" s="65">
        <f t="shared" si="2"/>
        <v>3853</v>
      </c>
      <c r="J47" s="65">
        <f t="shared" si="6"/>
        <v>7998</v>
      </c>
      <c r="K47" s="65">
        <f>K46-H47</f>
        <v>2866114</v>
      </c>
    </row>
    <row r="48" spans="1:11" ht="15.75">
      <c r="A48" s="29">
        <f t="shared" si="3"/>
        <v>34</v>
      </c>
      <c r="B48" s="34">
        <f t="shared" si="4"/>
        <v>4168.404349594284</v>
      </c>
      <c r="C48" s="32">
        <f t="shared" si="0"/>
        <v>3857.460058185356</v>
      </c>
      <c r="D48" s="23">
        <f t="shared" si="5"/>
        <v>8025.86440777964</v>
      </c>
      <c r="E48" s="36">
        <f t="shared" si="1"/>
        <v>2861373.353159527</v>
      </c>
      <c r="G48" s="65">
        <v>34</v>
      </c>
      <c r="H48" s="65">
        <f>ROUND(雙周繳款金額-'雙週繳款(本息平均)'!$I48,0)</f>
        <v>4150</v>
      </c>
      <c r="I48" s="65">
        <f t="shared" si="2"/>
        <v>3848</v>
      </c>
      <c r="J48" s="65">
        <f t="shared" si="6"/>
        <v>7998</v>
      </c>
      <c r="K48" s="65">
        <f>K47-H48</f>
        <v>2861964</v>
      </c>
    </row>
    <row r="49" spans="1:11" ht="15.75">
      <c r="A49" s="29">
        <f t="shared" si="3"/>
        <v>35</v>
      </c>
      <c r="B49" s="34">
        <f t="shared" si="4"/>
        <v>4174.015663141815</v>
      </c>
      <c r="C49" s="32">
        <f t="shared" si="0"/>
        <v>3851.848744637825</v>
      </c>
      <c r="D49" s="23">
        <f t="shared" si="5"/>
        <v>8025.86440777964</v>
      </c>
      <c r="E49" s="36">
        <f t="shared" si="1"/>
        <v>2857199.337496385</v>
      </c>
      <c r="G49" s="65">
        <v>35</v>
      </c>
      <c r="H49" s="65">
        <f>ROUND(雙周繳款金額-'雙週繳款(本息平均)'!$I49,0)</f>
        <v>4156</v>
      </c>
      <c r="I49" s="65">
        <f t="shared" si="2"/>
        <v>3842</v>
      </c>
      <c r="J49" s="65">
        <f t="shared" si="6"/>
        <v>7998</v>
      </c>
      <c r="K49" s="65">
        <f>K48-H49</f>
        <v>2857808</v>
      </c>
    </row>
    <row r="50" spans="1:11" ht="15.75">
      <c r="A50" s="29">
        <f t="shared" si="3"/>
        <v>36</v>
      </c>
      <c r="B50" s="34">
        <f t="shared" si="4"/>
        <v>4179.634530380659</v>
      </c>
      <c r="C50" s="32">
        <f t="shared" si="0"/>
        <v>3846.22987739898</v>
      </c>
      <c r="D50" s="23">
        <f t="shared" si="5"/>
        <v>8025.86440777964</v>
      </c>
      <c r="E50" s="36">
        <f t="shared" si="1"/>
        <v>2853019.702966004</v>
      </c>
      <c r="G50" s="65">
        <v>36</v>
      </c>
      <c r="H50" s="65">
        <f>ROUND(雙周繳款金額-'雙週繳款(本息平均)'!$I50,0)</f>
        <v>4161</v>
      </c>
      <c r="I50" s="65">
        <f t="shared" si="2"/>
        <v>3837</v>
      </c>
      <c r="J50" s="65">
        <f t="shared" si="6"/>
        <v>7998</v>
      </c>
      <c r="K50" s="65">
        <f>K49-H50</f>
        <v>2853647</v>
      </c>
    </row>
    <row r="51" spans="1:11" ht="15.75">
      <c r="A51" s="29">
        <f t="shared" si="3"/>
        <v>37</v>
      </c>
      <c r="B51" s="34">
        <f t="shared" si="4"/>
        <v>4185.260961479249</v>
      </c>
      <c r="C51" s="32">
        <f t="shared" si="0"/>
        <v>3840.6034463003907</v>
      </c>
      <c r="D51" s="23">
        <f t="shared" si="5"/>
        <v>8025.86440777964</v>
      </c>
      <c r="E51" s="36">
        <f t="shared" si="1"/>
        <v>2848834.442004525</v>
      </c>
      <c r="G51" s="65">
        <v>37</v>
      </c>
      <c r="H51" s="65">
        <f>ROUND(雙周繳款金額-'雙週繳款(本息平均)'!$I51,0)</f>
        <v>4167</v>
      </c>
      <c r="I51" s="65">
        <f t="shared" si="2"/>
        <v>3831</v>
      </c>
      <c r="J51" s="65">
        <f t="shared" si="6"/>
        <v>7998</v>
      </c>
      <c r="K51" s="65">
        <f>K50-H51</f>
        <v>2849480</v>
      </c>
    </row>
    <row r="52" spans="1:11" ht="15.75">
      <c r="A52" s="29">
        <f t="shared" si="3"/>
        <v>38</v>
      </c>
      <c r="B52" s="34">
        <f t="shared" si="4"/>
        <v>4190.894966619702</v>
      </c>
      <c r="C52" s="32">
        <f t="shared" si="0"/>
        <v>3834.969441159938</v>
      </c>
      <c r="D52" s="23">
        <f t="shared" si="5"/>
        <v>8025.86440777964</v>
      </c>
      <c r="E52" s="36">
        <f t="shared" si="1"/>
        <v>2844643.5470379055</v>
      </c>
      <c r="G52" s="65">
        <v>38</v>
      </c>
      <c r="H52" s="65">
        <f>ROUND(雙周繳款金額-'雙週繳款(本息平均)'!$I52,0)</f>
        <v>4173</v>
      </c>
      <c r="I52" s="65">
        <f t="shared" si="2"/>
        <v>3825</v>
      </c>
      <c r="J52" s="65">
        <f t="shared" si="6"/>
        <v>7998</v>
      </c>
      <c r="K52" s="65">
        <f>K51-H52</f>
        <v>2845307</v>
      </c>
    </row>
    <row r="53" spans="1:11" ht="15.75">
      <c r="A53" s="29">
        <f t="shared" si="3"/>
        <v>39</v>
      </c>
      <c r="B53" s="34">
        <f t="shared" si="4"/>
        <v>4196.536555997844</v>
      </c>
      <c r="C53" s="32">
        <f t="shared" si="0"/>
        <v>3829.327851781796</v>
      </c>
      <c r="D53" s="23">
        <f t="shared" si="5"/>
        <v>8025.86440777964</v>
      </c>
      <c r="E53" s="36">
        <f t="shared" si="1"/>
        <v>2840447.0104819075</v>
      </c>
      <c r="G53" s="65">
        <v>39</v>
      </c>
      <c r="H53" s="65">
        <f>ROUND(雙周繳款金額-'雙週繳款(本息平均)'!$I53,0)</f>
        <v>4178</v>
      </c>
      <c r="I53" s="65">
        <f t="shared" si="2"/>
        <v>3820</v>
      </c>
      <c r="J53" s="65">
        <f t="shared" si="6"/>
        <v>7998</v>
      </c>
      <c r="K53" s="65">
        <f>K52-H53</f>
        <v>2841129</v>
      </c>
    </row>
    <row r="54" spans="1:11" ht="15.75">
      <c r="A54" s="29">
        <f t="shared" si="3"/>
        <v>40</v>
      </c>
      <c r="B54" s="34">
        <f t="shared" si="4"/>
        <v>4202.185739823226</v>
      </c>
      <c r="C54" s="32">
        <f t="shared" si="0"/>
        <v>3823.6786679564143</v>
      </c>
      <c r="D54" s="23">
        <f t="shared" si="5"/>
        <v>8025.86440777964</v>
      </c>
      <c r="E54" s="36">
        <f t="shared" si="1"/>
        <v>2836244.8247420844</v>
      </c>
      <c r="G54" s="65">
        <v>40</v>
      </c>
      <c r="H54" s="65">
        <f>ROUND(雙周繳款金額-'雙週繳款(本息平均)'!$I54,0)</f>
        <v>4184</v>
      </c>
      <c r="I54" s="65">
        <f t="shared" si="2"/>
        <v>3814</v>
      </c>
      <c r="J54" s="65">
        <f t="shared" si="6"/>
        <v>7998</v>
      </c>
      <c r="K54" s="65">
        <f>K53-H54</f>
        <v>2836945</v>
      </c>
    </row>
    <row r="55" spans="1:11" ht="15.75">
      <c r="A55" s="29">
        <f t="shared" si="3"/>
        <v>41</v>
      </c>
      <c r="B55" s="34">
        <f t="shared" si="4"/>
        <v>4207.842528319141</v>
      </c>
      <c r="C55" s="32">
        <f t="shared" si="0"/>
        <v>3818.0218794604984</v>
      </c>
      <c r="D55" s="23">
        <f t="shared" si="5"/>
        <v>8025.86440777964</v>
      </c>
      <c r="E55" s="36">
        <f t="shared" si="1"/>
        <v>2832036.9822137654</v>
      </c>
      <c r="G55" s="65">
        <v>41</v>
      </c>
      <c r="H55" s="65">
        <f>ROUND(雙周繳款金額-'雙週繳款(本息平均)'!$I55,0)</f>
        <v>4189</v>
      </c>
      <c r="I55" s="65">
        <f t="shared" si="2"/>
        <v>3809</v>
      </c>
      <c r="J55" s="65">
        <f t="shared" si="6"/>
        <v>7998</v>
      </c>
      <c r="K55" s="65">
        <f>K54-H55</f>
        <v>2832756</v>
      </c>
    </row>
    <row r="56" spans="1:11" ht="15.75">
      <c r="A56" s="29">
        <f t="shared" si="3"/>
        <v>42</v>
      </c>
      <c r="B56" s="34">
        <f t="shared" si="4"/>
        <v>4213.506931722648</v>
      </c>
      <c r="C56" s="32">
        <f t="shared" si="0"/>
        <v>3812.3574760569923</v>
      </c>
      <c r="D56" s="23">
        <f t="shared" si="5"/>
        <v>8025.86440777964</v>
      </c>
      <c r="E56" s="36">
        <f t="shared" si="1"/>
        <v>2827823.4752820428</v>
      </c>
      <c r="G56" s="65">
        <v>42</v>
      </c>
      <c r="H56" s="65">
        <f>ROUND(雙周繳款金額-'雙週繳款(本息平均)'!$I56,0)</f>
        <v>4195</v>
      </c>
      <c r="I56" s="65">
        <f t="shared" si="2"/>
        <v>3803</v>
      </c>
      <c r="J56" s="65">
        <f t="shared" si="6"/>
        <v>7998</v>
      </c>
      <c r="K56" s="65">
        <f>K55-H56</f>
        <v>2828561</v>
      </c>
    </row>
    <row r="57" spans="1:11" ht="15.75">
      <c r="A57" s="29">
        <f t="shared" si="3"/>
        <v>43</v>
      </c>
      <c r="B57" s="34">
        <f t="shared" si="4"/>
        <v>4219.178960284582</v>
      </c>
      <c r="C57" s="32">
        <f t="shared" si="0"/>
        <v>3806.685447495058</v>
      </c>
      <c r="D57" s="23">
        <f t="shared" si="5"/>
        <v>8025.86440777964</v>
      </c>
      <c r="E57" s="36">
        <f t="shared" si="1"/>
        <v>2823604.296321758</v>
      </c>
      <c r="G57" s="65">
        <v>43</v>
      </c>
      <c r="H57" s="65">
        <f>ROUND(雙周繳款金額-'雙週繳款(本息平均)'!$I57,0)</f>
        <v>4201</v>
      </c>
      <c r="I57" s="65">
        <f t="shared" si="2"/>
        <v>3797</v>
      </c>
      <c r="J57" s="65">
        <f t="shared" si="6"/>
        <v>7998</v>
      </c>
      <c r="K57" s="65">
        <f>K56-H57</f>
        <v>2824360</v>
      </c>
    </row>
    <row r="58" spans="1:11" ht="15.75">
      <c r="A58" s="29">
        <f t="shared" si="3"/>
        <v>44</v>
      </c>
      <c r="B58" s="34">
        <f t="shared" si="4"/>
        <v>4224.85862426958</v>
      </c>
      <c r="C58" s="32">
        <f t="shared" si="0"/>
        <v>3801.0057835100592</v>
      </c>
      <c r="D58" s="23">
        <f t="shared" si="5"/>
        <v>8025.86440777964</v>
      </c>
      <c r="E58" s="36">
        <f t="shared" si="1"/>
        <v>2819379.4376974883</v>
      </c>
      <c r="G58" s="65">
        <v>44</v>
      </c>
      <c r="H58" s="65">
        <f>ROUND(雙周繳款金額-'雙週繳款(本息平均)'!$I58,0)</f>
        <v>4206</v>
      </c>
      <c r="I58" s="65">
        <f t="shared" si="2"/>
        <v>3792</v>
      </c>
      <c r="J58" s="65">
        <f t="shared" si="6"/>
        <v>7998</v>
      </c>
      <c r="K58" s="65">
        <f>K57-H58</f>
        <v>2820154</v>
      </c>
    </row>
    <row r="59" spans="1:11" ht="15.75">
      <c r="A59" s="29">
        <f t="shared" si="3"/>
        <v>45</v>
      </c>
      <c r="B59" s="34">
        <f t="shared" si="4"/>
        <v>4230.5459339560975</v>
      </c>
      <c r="C59" s="32">
        <f t="shared" si="0"/>
        <v>3795.3184738235423</v>
      </c>
      <c r="D59" s="23">
        <f t="shared" si="5"/>
        <v>8025.86440777964</v>
      </c>
      <c r="E59" s="36">
        <f t="shared" si="1"/>
        <v>2815148.891763532</v>
      </c>
      <c r="G59" s="65">
        <v>45</v>
      </c>
      <c r="H59" s="65">
        <f>ROUND(雙周繳款金額-'雙週繳款(本息平均)'!$I59,0)</f>
        <v>4212</v>
      </c>
      <c r="I59" s="65">
        <f t="shared" si="2"/>
        <v>3786</v>
      </c>
      <c r="J59" s="65">
        <f t="shared" si="6"/>
        <v>7998</v>
      </c>
      <c r="K59" s="65">
        <f>K58-H59</f>
        <v>2815942</v>
      </c>
    </row>
    <row r="60" spans="1:11" ht="15.75">
      <c r="A60" s="29">
        <f t="shared" si="3"/>
        <v>46</v>
      </c>
      <c r="B60" s="34">
        <f t="shared" si="4"/>
        <v>4236.240899636423</v>
      </c>
      <c r="C60" s="32">
        <f t="shared" si="0"/>
        <v>3789.623508143217</v>
      </c>
      <c r="D60" s="23">
        <f t="shared" si="5"/>
        <v>8025.86440777964</v>
      </c>
      <c r="E60" s="36">
        <f t="shared" si="1"/>
        <v>2810912.6508638957</v>
      </c>
      <c r="G60" s="65">
        <v>46</v>
      </c>
      <c r="H60" s="65">
        <f>ROUND(雙周繳款金額-'雙週繳款(本息平均)'!$I60,0)</f>
        <v>4218</v>
      </c>
      <c r="I60" s="65">
        <f t="shared" si="2"/>
        <v>3780</v>
      </c>
      <c r="J60" s="65">
        <f t="shared" si="6"/>
        <v>7998</v>
      </c>
      <c r="K60" s="65">
        <f>K59-H60</f>
        <v>2811724</v>
      </c>
    </row>
    <row r="61" spans="1:11" ht="15.75">
      <c r="A61" s="29">
        <f t="shared" si="3"/>
        <v>47</v>
      </c>
      <c r="B61" s="34">
        <f t="shared" si="4"/>
        <v>4241.943531616703</v>
      </c>
      <c r="C61" s="32">
        <f t="shared" si="0"/>
        <v>3783.920876162937</v>
      </c>
      <c r="D61" s="23">
        <f t="shared" si="5"/>
        <v>8025.86440777964</v>
      </c>
      <c r="E61" s="36">
        <f t="shared" si="1"/>
        <v>2806670.707332279</v>
      </c>
      <c r="G61" s="65">
        <v>47</v>
      </c>
      <c r="H61" s="65">
        <f>ROUND(雙周繳款金額-'雙週繳款(本息平均)'!$I61,0)</f>
        <v>4223</v>
      </c>
      <c r="I61" s="65">
        <f t="shared" si="2"/>
        <v>3775</v>
      </c>
      <c r="J61" s="65">
        <f t="shared" si="6"/>
        <v>7998</v>
      </c>
      <c r="K61" s="65">
        <f>K60-H61</f>
        <v>2807501</v>
      </c>
    </row>
    <row r="62" spans="1:11" ht="15.75">
      <c r="A62" s="29">
        <f t="shared" si="3"/>
        <v>48</v>
      </c>
      <c r="B62" s="34">
        <f t="shared" si="4"/>
        <v>4247.653840216955</v>
      </c>
      <c r="C62" s="32">
        <f t="shared" si="0"/>
        <v>3778.210567562684</v>
      </c>
      <c r="D62" s="23">
        <f t="shared" si="5"/>
        <v>8025.86440777964</v>
      </c>
      <c r="E62" s="36">
        <f t="shared" si="1"/>
        <v>2802423.0534920623</v>
      </c>
      <c r="G62" s="65">
        <v>48</v>
      </c>
      <c r="H62" s="65">
        <f>ROUND(雙周繳款金額-'雙週繳款(本息平均)'!$I62,0)</f>
        <v>4229</v>
      </c>
      <c r="I62" s="65">
        <f t="shared" si="2"/>
        <v>3769</v>
      </c>
      <c r="J62" s="65">
        <f t="shared" si="6"/>
        <v>7998</v>
      </c>
      <c r="K62" s="65">
        <f>K61-H62</f>
        <v>2803272</v>
      </c>
    </row>
    <row r="63" spans="1:11" ht="15.75">
      <c r="A63" s="29">
        <f t="shared" si="3"/>
        <v>49</v>
      </c>
      <c r="B63" s="34">
        <f t="shared" si="4"/>
        <v>4253.371835771094</v>
      </c>
      <c r="C63" s="32">
        <f t="shared" si="0"/>
        <v>3772.4925720085457</v>
      </c>
      <c r="D63" s="23">
        <f t="shared" si="5"/>
        <v>8025.86440777964</v>
      </c>
      <c r="E63" s="36">
        <f t="shared" si="1"/>
        <v>2798169.6816562912</v>
      </c>
      <c r="G63" s="65">
        <v>49</v>
      </c>
      <c r="H63" s="65">
        <f>ROUND(雙周繳款金額-'雙週繳款(本息平均)'!$I63,0)</f>
        <v>4235</v>
      </c>
      <c r="I63" s="65">
        <f t="shared" si="2"/>
        <v>3763</v>
      </c>
      <c r="J63" s="65">
        <f t="shared" si="6"/>
        <v>7998</v>
      </c>
      <c r="K63" s="65">
        <f>K62-H63</f>
        <v>2799037</v>
      </c>
    </row>
    <row r="64" spans="1:11" ht="15.75">
      <c r="A64" s="29">
        <f t="shared" si="3"/>
        <v>50</v>
      </c>
      <c r="B64" s="34">
        <f t="shared" si="4"/>
        <v>4259.0975286269395</v>
      </c>
      <c r="C64" s="32">
        <f t="shared" si="0"/>
        <v>3766.7668791527003</v>
      </c>
      <c r="D64" s="23">
        <f t="shared" si="5"/>
        <v>8025.86440777964</v>
      </c>
      <c r="E64" s="36">
        <f t="shared" si="1"/>
        <v>2793910.584127664</v>
      </c>
      <c r="G64" s="65">
        <v>50</v>
      </c>
      <c r="H64" s="65">
        <f>ROUND(雙周繳款金額-'雙週繳款(本息平均)'!$I64,0)</f>
        <v>4240</v>
      </c>
      <c r="I64" s="65">
        <f t="shared" si="2"/>
        <v>3758</v>
      </c>
      <c r="J64" s="65">
        <f t="shared" si="6"/>
        <v>7998</v>
      </c>
      <c r="K64" s="65">
        <f>K63-H64</f>
        <v>2794797</v>
      </c>
    </row>
    <row r="65" spans="1:11" ht="15.75">
      <c r="A65" s="29">
        <f t="shared" si="3"/>
        <v>51</v>
      </c>
      <c r="B65" s="34">
        <f t="shared" si="4"/>
        <v>4264.830929146246</v>
      </c>
      <c r="C65" s="32">
        <f t="shared" si="0"/>
        <v>3761.033478633394</v>
      </c>
      <c r="D65" s="23">
        <f t="shared" si="5"/>
        <v>8025.86440777964</v>
      </c>
      <c r="E65" s="36">
        <f t="shared" si="1"/>
        <v>2789645.753198518</v>
      </c>
      <c r="G65" s="65">
        <v>51</v>
      </c>
      <c r="H65" s="65">
        <f>ROUND(雙周繳款金額-'雙週繳款(本息平均)'!$I65,0)</f>
        <v>4246</v>
      </c>
      <c r="I65" s="65">
        <f t="shared" si="2"/>
        <v>3752</v>
      </c>
      <c r="J65" s="65">
        <f t="shared" si="6"/>
        <v>7998</v>
      </c>
      <c r="K65" s="65">
        <f>K64-H65</f>
        <v>2790551</v>
      </c>
    </row>
    <row r="66" spans="1:11" ht="15.75">
      <c r="A66" s="29">
        <f t="shared" si="3"/>
        <v>52</v>
      </c>
      <c r="B66" s="34">
        <f t="shared" si="4"/>
        <v>4270.572047704711</v>
      </c>
      <c r="C66" s="32">
        <f t="shared" si="0"/>
        <v>3755.2923600749286</v>
      </c>
      <c r="D66" s="23">
        <f t="shared" si="5"/>
        <v>8025.86440777964</v>
      </c>
      <c r="E66" s="36">
        <f t="shared" si="1"/>
        <v>2785375.181150813</v>
      </c>
      <c r="G66" s="65">
        <v>52</v>
      </c>
      <c r="H66" s="65">
        <f>ROUND(雙周繳款金額-'雙週繳款(本息平均)'!$I66,0)</f>
        <v>4252</v>
      </c>
      <c r="I66" s="65">
        <f t="shared" si="2"/>
        <v>3746</v>
      </c>
      <c r="J66" s="65">
        <f t="shared" si="6"/>
        <v>7998</v>
      </c>
      <c r="K66" s="65">
        <f>K65-H66</f>
        <v>2786299</v>
      </c>
    </row>
    <row r="67" spans="1:11" ht="15.75">
      <c r="A67" s="29">
        <f t="shared" si="3"/>
        <v>53</v>
      </c>
      <c r="B67" s="34">
        <f t="shared" si="4"/>
        <v>4276.320894692006</v>
      </c>
      <c r="C67" s="32">
        <f t="shared" si="0"/>
        <v>3749.5435130876335</v>
      </c>
      <c r="D67" s="23">
        <f t="shared" si="5"/>
        <v>8025.86440777964</v>
      </c>
      <c r="E67" s="36">
        <f t="shared" si="1"/>
        <v>2781098.860256121</v>
      </c>
      <c r="G67" s="65">
        <v>53</v>
      </c>
      <c r="H67" s="65">
        <f>ROUND(雙周繳款金額-'雙週繳款(本息平均)'!$I67,0)</f>
        <v>4257</v>
      </c>
      <c r="I67" s="65">
        <f t="shared" si="2"/>
        <v>3741</v>
      </c>
      <c r="J67" s="65">
        <f t="shared" si="6"/>
        <v>7998</v>
      </c>
      <c r="K67" s="65">
        <f>K66-H67</f>
        <v>2782042</v>
      </c>
    </row>
    <row r="68" spans="1:11" ht="15.75">
      <c r="A68" s="29">
        <f t="shared" si="3"/>
        <v>54</v>
      </c>
      <c r="B68" s="34">
        <f t="shared" si="4"/>
        <v>4282.0774805117835</v>
      </c>
      <c r="C68" s="32">
        <f t="shared" si="0"/>
        <v>3743.786927267856</v>
      </c>
      <c r="D68" s="23">
        <f t="shared" si="5"/>
        <v>8025.86440777964</v>
      </c>
      <c r="E68" s="36">
        <f t="shared" si="1"/>
        <v>2776816.7827756093</v>
      </c>
      <c r="G68" s="65">
        <v>54</v>
      </c>
      <c r="H68" s="65">
        <f>ROUND(雙周繳款金額-'雙週繳款(本息平均)'!$I68,0)</f>
        <v>4263</v>
      </c>
      <c r="I68" s="65">
        <f t="shared" si="2"/>
        <v>3735</v>
      </c>
      <c r="J68" s="65">
        <f t="shared" si="6"/>
        <v>7998</v>
      </c>
      <c r="K68" s="65">
        <f>K67-H68</f>
        <v>2777779</v>
      </c>
    </row>
    <row r="69" spans="1:11" ht="15.75">
      <c r="A69" s="29">
        <f t="shared" si="3"/>
        <v>55</v>
      </c>
      <c r="B69" s="34">
        <f t="shared" si="4"/>
        <v>4287.8418155817035</v>
      </c>
      <c r="C69" s="32">
        <f t="shared" si="0"/>
        <v>3738.022592197936</v>
      </c>
      <c r="D69" s="23">
        <f t="shared" si="5"/>
        <v>8025.86440777964</v>
      </c>
      <c r="E69" s="36">
        <f t="shared" si="1"/>
        <v>2772528.9409600277</v>
      </c>
      <c r="G69" s="65">
        <v>55</v>
      </c>
      <c r="H69" s="65">
        <f>ROUND(雙周繳款金額-'雙週繳款(本息平均)'!$I69,0)</f>
        <v>4269</v>
      </c>
      <c r="I69" s="65">
        <f t="shared" si="2"/>
        <v>3729</v>
      </c>
      <c r="J69" s="65">
        <f t="shared" si="6"/>
        <v>7998</v>
      </c>
      <c r="K69" s="65">
        <f>K68-H69</f>
        <v>2773510</v>
      </c>
    </row>
    <row r="70" spans="1:11" ht="15.75">
      <c r="A70" s="29">
        <f t="shared" si="3"/>
        <v>56</v>
      </c>
      <c r="B70" s="34">
        <f t="shared" si="4"/>
        <v>4293.613910333448</v>
      </c>
      <c r="C70" s="32">
        <f t="shared" si="0"/>
        <v>3732.2504974461917</v>
      </c>
      <c r="D70" s="23">
        <f t="shared" si="5"/>
        <v>8025.86440777964</v>
      </c>
      <c r="E70" s="36">
        <f t="shared" si="1"/>
        <v>2768235.3270496945</v>
      </c>
      <c r="G70" s="65">
        <v>56</v>
      </c>
      <c r="H70" s="65">
        <f>ROUND(雙周繳款金額-'雙週繳款(本息平均)'!$I70,0)</f>
        <v>4275</v>
      </c>
      <c r="I70" s="65">
        <f t="shared" si="2"/>
        <v>3723</v>
      </c>
      <c r="J70" s="65">
        <f t="shared" si="6"/>
        <v>7998</v>
      </c>
      <c r="K70" s="65">
        <f>K69-H70</f>
        <v>2769235</v>
      </c>
    </row>
    <row r="71" spans="1:11" ht="15.75">
      <c r="A71" s="29">
        <f t="shared" si="3"/>
        <v>57</v>
      </c>
      <c r="B71" s="34">
        <f t="shared" si="4"/>
        <v>4299.393775212743</v>
      </c>
      <c r="C71" s="32">
        <f t="shared" si="0"/>
        <v>3726.4706325668967</v>
      </c>
      <c r="D71" s="23">
        <f t="shared" si="5"/>
        <v>8025.86440777964</v>
      </c>
      <c r="E71" s="36">
        <f t="shared" si="1"/>
        <v>2763935.933274482</v>
      </c>
      <c r="G71" s="65">
        <v>57</v>
      </c>
      <c r="H71" s="65">
        <f>ROUND(雙周繳款金額-'雙週繳款(本息平均)'!$I71,0)</f>
        <v>4280</v>
      </c>
      <c r="I71" s="65">
        <f t="shared" si="2"/>
        <v>3718</v>
      </c>
      <c r="J71" s="65">
        <f t="shared" si="6"/>
        <v>7998</v>
      </c>
      <c r="K71" s="65">
        <f>K70-H71</f>
        <v>2764955</v>
      </c>
    </row>
    <row r="72" spans="1:11" ht="15.75">
      <c r="A72" s="29">
        <f t="shared" si="3"/>
        <v>58</v>
      </c>
      <c r="B72" s="34">
        <f t="shared" si="4"/>
        <v>4305.181420679375</v>
      </c>
      <c r="C72" s="32">
        <f t="shared" si="0"/>
        <v>3720.6829871002647</v>
      </c>
      <c r="D72" s="23">
        <f t="shared" si="5"/>
        <v>8025.86440777964</v>
      </c>
      <c r="E72" s="36">
        <f t="shared" si="1"/>
        <v>2759630.7518538027</v>
      </c>
      <c r="G72" s="65">
        <v>58</v>
      </c>
      <c r="H72" s="65">
        <f>ROUND(雙周繳款金額-'雙週繳款(本息平均)'!$I72,0)</f>
        <v>4286</v>
      </c>
      <c r="I72" s="65">
        <f t="shared" si="2"/>
        <v>3712</v>
      </c>
      <c r="J72" s="65">
        <f t="shared" si="6"/>
        <v>7998</v>
      </c>
      <c r="K72" s="65">
        <f>K71-H72</f>
        <v>2760669</v>
      </c>
    </row>
    <row r="73" spans="1:11" ht="15.75">
      <c r="A73" s="29">
        <f t="shared" si="3"/>
        <v>59</v>
      </c>
      <c r="B73" s="34">
        <f t="shared" si="4"/>
        <v>4310.976857207213</v>
      </c>
      <c r="C73" s="32">
        <f t="shared" si="0"/>
        <v>3714.8875505724272</v>
      </c>
      <c r="D73" s="23">
        <f t="shared" si="5"/>
        <v>8025.86440777964</v>
      </c>
      <c r="E73" s="36">
        <f t="shared" si="1"/>
        <v>2755319.7749965955</v>
      </c>
      <c r="G73" s="65">
        <v>59</v>
      </c>
      <c r="H73" s="65">
        <f>ROUND(雙周繳款金額-'雙週繳款(本息平均)'!$I73,0)</f>
        <v>4292</v>
      </c>
      <c r="I73" s="65">
        <f t="shared" si="2"/>
        <v>3706</v>
      </c>
      <c r="J73" s="65">
        <f t="shared" si="6"/>
        <v>7998</v>
      </c>
      <c r="K73" s="65">
        <f>K72-H73</f>
        <v>2756377</v>
      </c>
    </row>
    <row r="74" spans="1:11" ht="15.75">
      <c r="A74" s="29">
        <f t="shared" si="3"/>
        <v>60</v>
      </c>
      <c r="B74" s="34">
        <f t="shared" si="4"/>
        <v>4316.780095284223</v>
      </c>
      <c r="C74" s="32">
        <f t="shared" si="0"/>
        <v>3709.084312495417</v>
      </c>
      <c r="D74" s="23">
        <f t="shared" si="5"/>
        <v>8025.86440777964</v>
      </c>
      <c r="E74" s="36">
        <f t="shared" si="1"/>
        <v>2751002.994901311</v>
      </c>
      <c r="G74" s="65">
        <v>60</v>
      </c>
      <c r="H74" s="65">
        <f>ROUND(雙周繳款金額-'雙週繳款(本息平均)'!$I74,0)</f>
        <v>4298</v>
      </c>
      <c r="I74" s="65">
        <f t="shared" si="2"/>
        <v>3700</v>
      </c>
      <c r="J74" s="65">
        <f t="shared" si="6"/>
        <v>7998</v>
      </c>
      <c r="K74" s="65">
        <f>K73-H74</f>
        <v>2752079</v>
      </c>
    </row>
    <row r="75" spans="1:11" ht="15.75">
      <c r="A75" s="29">
        <f t="shared" si="3"/>
        <v>61</v>
      </c>
      <c r="B75" s="34">
        <f t="shared" si="4"/>
        <v>4322.59114541249</v>
      </c>
      <c r="C75" s="32">
        <f t="shared" si="0"/>
        <v>3703.27326236715</v>
      </c>
      <c r="D75" s="23">
        <f t="shared" si="5"/>
        <v>8025.86440777964</v>
      </c>
      <c r="E75" s="36">
        <f t="shared" si="1"/>
        <v>2746680.4037558986</v>
      </c>
      <c r="G75" s="65">
        <v>61</v>
      </c>
      <c r="H75" s="65">
        <f>ROUND(雙周繳款金額-'雙週繳款(本息平均)'!$I75,0)</f>
        <v>4303</v>
      </c>
      <c r="I75" s="65">
        <f t="shared" si="2"/>
        <v>3695</v>
      </c>
      <c r="J75" s="65">
        <f t="shared" si="6"/>
        <v>7998</v>
      </c>
      <c r="K75" s="65">
        <f>K74-H75</f>
        <v>2747776</v>
      </c>
    </row>
    <row r="76" spans="1:11" ht="15.75">
      <c r="A76" s="29">
        <f t="shared" si="3"/>
        <v>62</v>
      </c>
      <c r="B76" s="34">
        <f t="shared" si="4"/>
        <v>4328.410018108238</v>
      </c>
      <c r="C76" s="32">
        <f t="shared" si="0"/>
        <v>3697.454389671402</v>
      </c>
      <c r="D76" s="23">
        <f t="shared" si="5"/>
        <v>8025.86440777964</v>
      </c>
      <c r="E76" s="36">
        <f t="shared" si="1"/>
        <v>2742351.9937377903</v>
      </c>
      <c r="G76" s="65">
        <v>62</v>
      </c>
      <c r="H76" s="65">
        <f>ROUND(雙周繳款金額-'雙週繳款(本息平均)'!$I76,0)</f>
        <v>4309</v>
      </c>
      <c r="I76" s="65">
        <f t="shared" si="2"/>
        <v>3689</v>
      </c>
      <c r="J76" s="65">
        <f t="shared" si="6"/>
        <v>7998</v>
      </c>
      <c r="K76" s="65">
        <f>K75-H76</f>
        <v>2743467</v>
      </c>
    </row>
    <row r="77" spans="1:11" ht="15.75">
      <c r="A77" s="29">
        <f t="shared" si="3"/>
        <v>63</v>
      </c>
      <c r="B77" s="34">
        <f t="shared" si="4"/>
        <v>4334.236723901845</v>
      </c>
      <c r="C77" s="32">
        <f t="shared" si="0"/>
        <v>3691.627683877795</v>
      </c>
      <c r="D77" s="23">
        <f t="shared" si="5"/>
        <v>8025.86440777964</v>
      </c>
      <c r="E77" s="36">
        <f t="shared" si="1"/>
        <v>2738017.7570138886</v>
      </c>
      <c r="G77" s="65">
        <v>63</v>
      </c>
      <c r="H77" s="65">
        <f>ROUND(雙周繳款金額-'雙週繳款(本息平均)'!$I77,0)</f>
        <v>4315</v>
      </c>
      <c r="I77" s="65">
        <f t="shared" si="2"/>
        <v>3683</v>
      </c>
      <c r="J77" s="65">
        <f t="shared" si="6"/>
        <v>7998</v>
      </c>
      <c r="K77" s="65">
        <f>K76-H77</f>
        <v>2739152</v>
      </c>
    </row>
    <row r="78" spans="1:11" ht="15.75">
      <c r="A78" s="29">
        <f t="shared" si="3"/>
        <v>64</v>
      </c>
      <c r="B78" s="34">
        <f t="shared" si="4"/>
        <v>4340.071273337866</v>
      </c>
      <c r="C78" s="32">
        <f t="shared" si="0"/>
        <v>3685.7931344417734</v>
      </c>
      <c r="D78" s="23">
        <f t="shared" si="5"/>
        <v>8025.86440777964</v>
      </c>
      <c r="E78" s="36">
        <f t="shared" si="1"/>
        <v>2733677.6857405505</v>
      </c>
      <c r="G78" s="65">
        <v>64</v>
      </c>
      <c r="H78" s="65">
        <f>ROUND(雙周繳款金額-'雙週繳款(本息平均)'!$I78,0)</f>
        <v>4321</v>
      </c>
      <c r="I78" s="65">
        <f t="shared" si="2"/>
        <v>3677</v>
      </c>
      <c r="J78" s="65">
        <f t="shared" si="6"/>
        <v>7998</v>
      </c>
      <c r="K78" s="65">
        <f>K77-H78</f>
        <v>2734831</v>
      </c>
    </row>
    <row r="79" spans="1:11" ht="15.75">
      <c r="A79" s="29">
        <f t="shared" si="3"/>
        <v>65</v>
      </c>
      <c r="B79" s="34">
        <f t="shared" si="4"/>
        <v>4345.913676975052</v>
      </c>
      <c r="C79" s="32">
        <f aca="true" t="shared" si="7" ref="C79:C142">E78*($B$2/26)</f>
        <v>3679.9507308045877</v>
      </c>
      <c r="D79" s="23">
        <f t="shared" si="5"/>
        <v>8025.86440777964</v>
      </c>
      <c r="E79" s="36">
        <f aca="true" t="shared" si="8" ref="E79:E142">E78-B79</f>
        <v>2729331.7720635757</v>
      </c>
      <c r="G79" s="65">
        <v>65</v>
      </c>
      <c r="H79" s="65">
        <f>ROUND(雙周繳款金額-'雙週繳款(本息平均)'!$I79,0)</f>
        <v>4327</v>
      </c>
      <c r="I79" s="65">
        <f aca="true" t="shared" si="9" ref="I79:I142">ROUND(K78*期利率,0)</f>
        <v>3671</v>
      </c>
      <c r="J79" s="65">
        <f t="shared" si="6"/>
        <v>7998</v>
      </c>
      <c r="K79" s="65">
        <f>K78-H79</f>
        <v>2730504</v>
      </c>
    </row>
    <row r="80" spans="1:11" ht="15.75">
      <c r="A80" s="29">
        <f aca="true" t="shared" si="10" ref="A80:A143">A79+1</f>
        <v>66</v>
      </c>
      <c r="B80" s="34">
        <f aca="true" t="shared" si="11" ref="B80:B143">$B$5-C80</f>
        <v>4351.763945386365</v>
      </c>
      <c r="C80" s="32">
        <f t="shared" si="7"/>
        <v>3674.1004623932754</v>
      </c>
      <c r="D80" s="23">
        <f aca="true" t="shared" si="12" ref="D80:D143">$B$5</f>
        <v>8025.86440777964</v>
      </c>
      <c r="E80" s="36">
        <f t="shared" si="8"/>
        <v>2724980.0081181894</v>
      </c>
      <c r="G80" s="65">
        <v>66</v>
      </c>
      <c r="H80" s="65">
        <f>ROUND(雙周繳款金額-'雙週繳款(本息平均)'!$I80,0)</f>
        <v>4332</v>
      </c>
      <c r="I80" s="65">
        <f t="shared" si="9"/>
        <v>3666</v>
      </c>
      <c r="J80" s="65">
        <f aca="true" t="shared" si="13" ref="J80:J143">H80+I80</f>
        <v>7998</v>
      </c>
      <c r="K80" s="65">
        <f>K79-H80</f>
        <v>2726172</v>
      </c>
    </row>
    <row r="81" spans="1:11" ht="15.75">
      <c r="A81" s="29">
        <f t="shared" si="10"/>
        <v>67</v>
      </c>
      <c r="B81" s="34">
        <f t="shared" si="11"/>
        <v>4357.622089159</v>
      </c>
      <c r="C81" s="32">
        <f t="shared" si="7"/>
        <v>3668.24231862064</v>
      </c>
      <c r="D81" s="23">
        <f t="shared" si="12"/>
        <v>8025.86440777964</v>
      </c>
      <c r="E81" s="36">
        <f t="shared" si="8"/>
        <v>2720622.38602903</v>
      </c>
      <c r="G81" s="65">
        <v>67</v>
      </c>
      <c r="H81" s="65">
        <f>ROUND(雙周繳款金額-'雙週繳款(本息平均)'!$I81,0)</f>
        <v>4338</v>
      </c>
      <c r="I81" s="65">
        <f t="shared" si="9"/>
        <v>3660</v>
      </c>
      <c r="J81" s="65">
        <f t="shared" si="13"/>
        <v>7998</v>
      </c>
      <c r="K81" s="65">
        <f>K80-H81</f>
        <v>2721834</v>
      </c>
    </row>
    <row r="82" spans="1:11" ht="15.75">
      <c r="A82" s="29">
        <f t="shared" si="10"/>
        <v>68</v>
      </c>
      <c r="B82" s="34">
        <f t="shared" si="11"/>
        <v>4363.488118894406</v>
      </c>
      <c r="C82" s="32">
        <f t="shared" si="7"/>
        <v>3662.3762888852334</v>
      </c>
      <c r="D82" s="23">
        <f t="shared" si="12"/>
        <v>8025.86440777964</v>
      </c>
      <c r="E82" s="36">
        <f t="shared" si="8"/>
        <v>2716258.897910136</v>
      </c>
      <c r="G82" s="65">
        <v>68</v>
      </c>
      <c r="H82" s="65">
        <f>ROUND(雙周繳款金額-'雙週繳款(本息平均)'!$I82,0)</f>
        <v>4344</v>
      </c>
      <c r="I82" s="65">
        <f t="shared" si="9"/>
        <v>3654</v>
      </c>
      <c r="J82" s="65">
        <f t="shared" si="13"/>
        <v>7998</v>
      </c>
      <c r="K82" s="65">
        <f>K81-H82</f>
        <v>2717490</v>
      </c>
    </row>
    <row r="83" spans="1:11" ht="15.75">
      <c r="A83" s="29">
        <f t="shared" si="10"/>
        <v>69</v>
      </c>
      <c r="B83" s="34">
        <f t="shared" si="11"/>
        <v>4369.362045208303</v>
      </c>
      <c r="C83" s="32">
        <f t="shared" si="7"/>
        <v>3656.502362571337</v>
      </c>
      <c r="D83" s="23">
        <f t="shared" si="12"/>
        <v>8025.86440777964</v>
      </c>
      <c r="E83" s="36">
        <f t="shared" si="8"/>
        <v>2711889.5358649273</v>
      </c>
      <c r="G83" s="65">
        <v>69</v>
      </c>
      <c r="H83" s="65">
        <f>ROUND(雙周繳款金額-'雙週繳款(本息平均)'!$I83,0)</f>
        <v>4350</v>
      </c>
      <c r="I83" s="65">
        <f t="shared" si="9"/>
        <v>3648</v>
      </c>
      <c r="J83" s="65">
        <f t="shared" si="13"/>
        <v>7998</v>
      </c>
      <c r="K83" s="65">
        <f>K82-H83</f>
        <v>2713140</v>
      </c>
    </row>
    <row r="84" spans="1:11" ht="15.75">
      <c r="A84" s="29">
        <f t="shared" si="10"/>
        <v>70</v>
      </c>
      <c r="B84" s="34">
        <f t="shared" si="11"/>
        <v>4375.243878730698</v>
      </c>
      <c r="C84" s="32">
        <f t="shared" si="7"/>
        <v>3650.620529048941</v>
      </c>
      <c r="D84" s="23">
        <f t="shared" si="12"/>
        <v>8025.86440777964</v>
      </c>
      <c r="E84" s="36">
        <f t="shared" si="8"/>
        <v>2707514.291986197</v>
      </c>
      <c r="G84" s="65">
        <v>70</v>
      </c>
      <c r="H84" s="65">
        <f>ROUND(雙周繳款金額-'雙週繳款(本息平均)'!$I84,0)</f>
        <v>4356</v>
      </c>
      <c r="I84" s="65">
        <f t="shared" si="9"/>
        <v>3642</v>
      </c>
      <c r="J84" s="65">
        <f t="shared" si="13"/>
        <v>7998</v>
      </c>
      <c r="K84" s="65">
        <f>K83-H84</f>
        <v>2708784</v>
      </c>
    </row>
    <row r="85" spans="1:11" ht="15.75">
      <c r="A85" s="29">
        <f t="shared" si="10"/>
        <v>71</v>
      </c>
      <c r="B85" s="34">
        <f t="shared" si="11"/>
        <v>4381.133630105913</v>
      </c>
      <c r="C85" s="32">
        <f t="shared" si="7"/>
        <v>3644.730777673727</v>
      </c>
      <c r="D85" s="23">
        <f t="shared" si="12"/>
        <v>8025.86440777964</v>
      </c>
      <c r="E85" s="36">
        <f t="shared" si="8"/>
        <v>2703133.158356091</v>
      </c>
      <c r="G85" s="65">
        <v>71</v>
      </c>
      <c r="H85" s="65">
        <f>ROUND(雙周繳款金額-'雙週繳款(本息平均)'!$I85,0)</f>
        <v>4362</v>
      </c>
      <c r="I85" s="65">
        <f t="shared" si="9"/>
        <v>3636</v>
      </c>
      <c r="J85" s="65">
        <f t="shared" si="13"/>
        <v>7998</v>
      </c>
      <c r="K85" s="65">
        <f>K84-H85</f>
        <v>2704422</v>
      </c>
    </row>
    <row r="86" spans="1:11" ht="15.75">
      <c r="A86" s="29">
        <f t="shared" si="10"/>
        <v>72</v>
      </c>
      <c r="B86" s="34">
        <f t="shared" si="11"/>
        <v>4387.031309992593</v>
      </c>
      <c r="C86" s="32">
        <f t="shared" si="7"/>
        <v>3638.833097787046</v>
      </c>
      <c r="D86" s="23">
        <f t="shared" si="12"/>
        <v>8025.86440777964</v>
      </c>
      <c r="E86" s="36">
        <f t="shared" si="8"/>
        <v>2698746.1270460985</v>
      </c>
      <c r="G86" s="65">
        <v>72</v>
      </c>
      <c r="H86" s="65">
        <f>ROUND(雙周繳款金額-'雙週繳款(本息平均)'!$I86,0)</f>
        <v>4367</v>
      </c>
      <c r="I86" s="65">
        <f t="shared" si="9"/>
        <v>3631</v>
      </c>
      <c r="J86" s="65">
        <f t="shared" si="13"/>
        <v>7998</v>
      </c>
      <c r="K86" s="65">
        <f>K85-H86</f>
        <v>2700055</v>
      </c>
    </row>
    <row r="87" spans="1:11" ht="15.75">
      <c r="A87" s="29">
        <f t="shared" si="10"/>
        <v>73</v>
      </c>
      <c r="B87" s="34">
        <f t="shared" si="11"/>
        <v>4392.936929063738</v>
      </c>
      <c r="C87" s="32">
        <f t="shared" si="7"/>
        <v>3632.927478715902</v>
      </c>
      <c r="D87" s="23">
        <f t="shared" si="12"/>
        <v>8025.86440777964</v>
      </c>
      <c r="E87" s="36">
        <f t="shared" si="8"/>
        <v>2694353.1901170346</v>
      </c>
      <c r="G87" s="65">
        <v>73</v>
      </c>
      <c r="H87" s="65">
        <f>ROUND(雙周繳款金額-'雙週繳款(本息平均)'!$I87,0)</f>
        <v>4373</v>
      </c>
      <c r="I87" s="65">
        <f t="shared" si="9"/>
        <v>3625</v>
      </c>
      <c r="J87" s="65">
        <f t="shared" si="13"/>
        <v>7998</v>
      </c>
      <c r="K87" s="65">
        <f>K86-H87</f>
        <v>2695682</v>
      </c>
    </row>
    <row r="88" spans="1:11" ht="15.75">
      <c r="A88" s="29">
        <f t="shared" si="10"/>
        <v>74</v>
      </c>
      <c r="B88" s="34">
        <f t="shared" si="11"/>
        <v>4398.850498006708</v>
      </c>
      <c r="C88" s="32">
        <f t="shared" si="7"/>
        <v>3627.0139097729316</v>
      </c>
      <c r="D88" s="23">
        <f t="shared" si="12"/>
        <v>8025.86440777964</v>
      </c>
      <c r="E88" s="36">
        <f t="shared" si="8"/>
        <v>2689954.339619028</v>
      </c>
      <c r="G88" s="65">
        <v>74</v>
      </c>
      <c r="H88" s="65">
        <f>ROUND(雙周繳款金額-'雙週繳款(本息平均)'!$I88,0)</f>
        <v>4379</v>
      </c>
      <c r="I88" s="65">
        <f t="shared" si="9"/>
        <v>3619</v>
      </c>
      <c r="J88" s="65">
        <f t="shared" si="13"/>
        <v>7998</v>
      </c>
      <c r="K88" s="65">
        <f>K87-H88</f>
        <v>2691303</v>
      </c>
    </row>
    <row r="89" spans="1:11" ht="15.75">
      <c r="A89" s="29">
        <f t="shared" si="10"/>
        <v>75</v>
      </c>
      <c r="B89" s="34">
        <f t="shared" si="11"/>
        <v>4404.772027523255</v>
      </c>
      <c r="C89" s="32">
        <f t="shared" si="7"/>
        <v>3621.0923802563843</v>
      </c>
      <c r="D89" s="23">
        <f t="shared" si="12"/>
        <v>8025.86440777964</v>
      </c>
      <c r="E89" s="36">
        <f t="shared" si="8"/>
        <v>2685549.5675915047</v>
      </c>
      <c r="G89" s="65">
        <v>75</v>
      </c>
      <c r="H89" s="65">
        <f>ROUND(雙周繳款金額-'雙週繳款(本息平均)'!$I89,0)</f>
        <v>4385</v>
      </c>
      <c r="I89" s="65">
        <f t="shared" si="9"/>
        <v>3613</v>
      </c>
      <c r="J89" s="65">
        <f t="shared" si="13"/>
        <v>7998</v>
      </c>
      <c r="K89" s="65">
        <f>K88-H89</f>
        <v>2686918</v>
      </c>
    </row>
    <row r="90" spans="1:11" ht="15.75">
      <c r="A90" s="29">
        <f t="shared" si="10"/>
        <v>76</v>
      </c>
      <c r="B90" s="34">
        <f t="shared" si="11"/>
        <v>4410.701528329537</v>
      </c>
      <c r="C90" s="32">
        <f t="shared" si="7"/>
        <v>3615.162879450103</v>
      </c>
      <c r="D90" s="23">
        <f t="shared" si="12"/>
        <v>8025.86440777964</v>
      </c>
      <c r="E90" s="36">
        <f t="shared" si="8"/>
        <v>2681138.8660631753</v>
      </c>
      <c r="G90" s="65">
        <v>76</v>
      </c>
      <c r="H90" s="65">
        <f>ROUND(雙周繳款金額-'雙週繳款(本息平均)'!$I90,0)</f>
        <v>4391</v>
      </c>
      <c r="I90" s="65">
        <f t="shared" si="9"/>
        <v>3607</v>
      </c>
      <c r="J90" s="65">
        <f t="shared" si="13"/>
        <v>7998</v>
      </c>
      <c r="K90" s="65">
        <f>K89-H90</f>
        <v>2682527</v>
      </c>
    </row>
    <row r="91" spans="1:11" ht="15.75">
      <c r="A91" s="29">
        <f t="shared" si="10"/>
        <v>77</v>
      </c>
      <c r="B91" s="34">
        <f t="shared" si="11"/>
        <v>4416.639011156134</v>
      </c>
      <c r="C91" s="32">
        <f t="shared" si="7"/>
        <v>3609.2253966235057</v>
      </c>
      <c r="D91" s="23">
        <f t="shared" si="12"/>
        <v>8025.86440777964</v>
      </c>
      <c r="E91" s="36">
        <f t="shared" si="8"/>
        <v>2676722.227052019</v>
      </c>
      <c r="G91" s="65">
        <v>77</v>
      </c>
      <c r="H91" s="65">
        <f>ROUND(雙周繳款金額-'雙週繳款(本息平均)'!$I91,0)</f>
        <v>4397</v>
      </c>
      <c r="I91" s="65">
        <f t="shared" si="9"/>
        <v>3601</v>
      </c>
      <c r="J91" s="65">
        <f t="shared" si="13"/>
        <v>7998</v>
      </c>
      <c r="K91" s="65">
        <f>K90-H91</f>
        <v>2678130</v>
      </c>
    </row>
    <row r="92" spans="1:11" ht="15.75">
      <c r="A92" s="29">
        <f t="shared" si="10"/>
        <v>78</v>
      </c>
      <c r="B92" s="34">
        <f t="shared" si="11"/>
        <v>4422.5844867480755</v>
      </c>
      <c r="C92" s="32">
        <f t="shared" si="7"/>
        <v>3603.2799210315643</v>
      </c>
      <c r="D92" s="23">
        <f t="shared" si="12"/>
        <v>8025.86440777964</v>
      </c>
      <c r="E92" s="36">
        <f t="shared" si="8"/>
        <v>2672299.642565271</v>
      </c>
      <c r="G92" s="65">
        <v>78</v>
      </c>
      <c r="H92" s="65">
        <f>ROUND(雙周繳款金額-'雙週繳款(本息平均)'!$I92,0)</f>
        <v>4403</v>
      </c>
      <c r="I92" s="65">
        <f t="shared" si="9"/>
        <v>3595</v>
      </c>
      <c r="J92" s="65">
        <f t="shared" si="13"/>
        <v>7998</v>
      </c>
      <c r="K92" s="65">
        <f>K91-H92</f>
        <v>2673727</v>
      </c>
    </row>
    <row r="93" spans="1:11" ht="15.75">
      <c r="A93" s="29">
        <f t="shared" si="10"/>
        <v>79</v>
      </c>
      <c r="B93" s="34">
        <f t="shared" si="11"/>
        <v>4428.537965864852</v>
      </c>
      <c r="C93" s="32">
        <f t="shared" si="7"/>
        <v>3597.326441914788</v>
      </c>
      <c r="D93" s="23">
        <f t="shared" si="12"/>
        <v>8025.86440777964</v>
      </c>
      <c r="E93" s="36">
        <f t="shared" si="8"/>
        <v>2667871.104599406</v>
      </c>
      <c r="G93" s="65">
        <v>79</v>
      </c>
      <c r="H93" s="65">
        <f>ROUND(雙周繳款金額-'雙週繳款(本息平均)'!$I93,0)</f>
        <v>4409</v>
      </c>
      <c r="I93" s="65">
        <f t="shared" si="9"/>
        <v>3589</v>
      </c>
      <c r="J93" s="65">
        <f t="shared" si="13"/>
        <v>7998</v>
      </c>
      <c r="K93" s="65">
        <f>K92-H93</f>
        <v>2669318</v>
      </c>
    </row>
    <row r="94" spans="1:11" ht="15.75">
      <c r="A94" s="29">
        <f t="shared" si="10"/>
        <v>80</v>
      </c>
      <c r="B94" s="34">
        <f t="shared" si="11"/>
        <v>4434.49945928044</v>
      </c>
      <c r="C94" s="32">
        <f t="shared" si="7"/>
        <v>3591.3649484992006</v>
      </c>
      <c r="D94" s="23">
        <f t="shared" si="12"/>
        <v>8025.86440777964</v>
      </c>
      <c r="E94" s="36">
        <f t="shared" si="8"/>
        <v>2663436.6051401254</v>
      </c>
      <c r="G94" s="65">
        <v>80</v>
      </c>
      <c r="H94" s="65">
        <f>ROUND(雙周繳款金額-'雙週繳款(本息平均)'!$I94,0)</f>
        <v>4415</v>
      </c>
      <c r="I94" s="65">
        <f t="shared" si="9"/>
        <v>3583</v>
      </c>
      <c r="J94" s="65">
        <f t="shared" si="13"/>
        <v>7998</v>
      </c>
      <c r="K94" s="65">
        <f>K93-H94</f>
        <v>2664903</v>
      </c>
    </row>
    <row r="95" spans="1:11" ht="15.75">
      <c r="A95" s="29">
        <f t="shared" si="10"/>
        <v>81</v>
      </c>
      <c r="B95" s="34">
        <f t="shared" si="11"/>
        <v>4440.468977783317</v>
      </c>
      <c r="C95" s="32">
        <f t="shared" si="7"/>
        <v>3585.395429996323</v>
      </c>
      <c r="D95" s="23">
        <f t="shared" si="12"/>
        <v>8025.86440777964</v>
      </c>
      <c r="E95" s="36">
        <f t="shared" si="8"/>
        <v>2658996.136162342</v>
      </c>
      <c r="G95" s="65">
        <v>81</v>
      </c>
      <c r="H95" s="65">
        <f>ROUND(雙周繳款金額-'雙週繳款(本息平均)'!$I95,0)</f>
        <v>4420</v>
      </c>
      <c r="I95" s="65">
        <f t="shared" si="9"/>
        <v>3578</v>
      </c>
      <c r="J95" s="65">
        <f t="shared" si="13"/>
        <v>7998</v>
      </c>
      <c r="K95" s="65">
        <f>K94-H95</f>
        <v>2660483</v>
      </c>
    </row>
    <row r="96" spans="1:11" ht="15.75">
      <c r="A96" s="29">
        <f t="shared" si="10"/>
        <v>82</v>
      </c>
      <c r="B96" s="34">
        <f t="shared" si="11"/>
        <v>4446.4465321764865</v>
      </c>
      <c r="C96" s="32">
        <f t="shared" si="7"/>
        <v>3579.4178756031533</v>
      </c>
      <c r="D96" s="23">
        <f t="shared" si="12"/>
        <v>8025.86440777964</v>
      </c>
      <c r="E96" s="36">
        <f t="shared" si="8"/>
        <v>2654549.6896301657</v>
      </c>
      <c r="G96" s="65">
        <v>82</v>
      </c>
      <c r="H96" s="65">
        <f>ROUND(雙周繳款金額-'雙週繳款(本息平均)'!$I96,0)</f>
        <v>4426</v>
      </c>
      <c r="I96" s="65">
        <f t="shared" si="9"/>
        <v>3572</v>
      </c>
      <c r="J96" s="65">
        <f t="shared" si="13"/>
        <v>7998</v>
      </c>
      <c r="K96" s="65">
        <f>K95-H96</f>
        <v>2656057</v>
      </c>
    </row>
    <row r="97" spans="1:11" ht="15.75">
      <c r="A97" s="29">
        <f t="shared" si="10"/>
        <v>83</v>
      </c>
      <c r="B97" s="34">
        <f t="shared" si="11"/>
        <v>4452.432133277493</v>
      </c>
      <c r="C97" s="32">
        <f t="shared" si="7"/>
        <v>3573.4322745021464</v>
      </c>
      <c r="D97" s="23">
        <f t="shared" si="12"/>
        <v>8025.86440777964</v>
      </c>
      <c r="E97" s="36">
        <f t="shared" si="8"/>
        <v>2650097.2574968883</v>
      </c>
      <c r="G97" s="65">
        <v>83</v>
      </c>
      <c r="H97" s="65">
        <f>ROUND(雙周繳款金額-'雙週繳款(本息平均)'!$I97,0)</f>
        <v>4432</v>
      </c>
      <c r="I97" s="65">
        <f t="shared" si="9"/>
        <v>3566</v>
      </c>
      <c r="J97" s="65">
        <f t="shared" si="13"/>
        <v>7998</v>
      </c>
      <c r="K97" s="65">
        <f>K96-H97</f>
        <v>2651625</v>
      </c>
    </row>
    <row r="98" spans="1:11" ht="15.75">
      <c r="A98" s="29">
        <f t="shared" si="10"/>
        <v>84</v>
      </c>
      <c r="B98" s="34">
        <f t="shared" si="11"/>
        <v>4458.425791918444</v>
      </c>
      <c r="C98" s="32">
        <f t="shared" si="7"/>
        <v>3567.438615861196</v>
      </c>
      <c r="D98" s="23">
        <f t="shared" si="12"/>
        <v>8025.86440777964</v>
      </c>
      <c r="E98" s="36">
        <f t="shared" si="8"/>
        <v>2645638.83170497</v>
      </c>
      <c r="G98" s="65">
        <v>84</v>
      </c>
      <c r="H98" s="65">
        <f>ROUND(雙周繳款金額-'雙週繳款(本息平均)'!$I98,0)</f>
        <v>4438</v>
      </c>
      <c r="I98" s="65">
        <f t="shared" si="9"/>
        <v>3560</v>
      </c>
      <c r="J98" s="65">
        <f t="shared" si="13"/>
        <v>7998</v>
      </c>
      <c r="K98" s="65">
        <f>K97-H98</f>
        <v>2647187</v>
      </c>
    </row>
    <row r="99" spans="1:11" ht="15.75">
      <c r="A99" s="29">
        <f t="shared" si="10"/>
        <v>85</v>
      </c>
      <c r="B99" s="34">
        <f t="shared" si="11"/>
        <v>4464.427518946026</v>
      </c>
      <c r="C99" s="32">
        <f t="shared" si="7"/>
        <v>3561.436888833614</v>
      </c>
      <c r="D99" s="23">
        <f t="shared" si="12"/>
        <v>8025.86440777964</v>
      </c>
      <c r="E99" s="36">
        <f t="shared" si="8"/>
        <v>2641174.404186024</v>
      </c>
      <c r="G99" s="65">
        <v>85</v>
      </c>
      <c r="H99" s="65">
        <f>ROUND(雙周繳款金額-'雙週繳款(本息平均)'!$I99,0)</f>
        <v>4444</v>
      </c>
      <c r="I99" s="65">
        <f t="shared" si="9"/>
        <v>3554</v>
      </c>
      <c r="J99" s="65">
        <f t="shared" si="13"/>
        <v>7998</v>
      </c>
      <c r="K99" s="65">
        <f>K98-H99</f>
        <v>2642743</v>
      </c>
    </row>
    <row r="100" spans="1:11" ht="15.75">
      <c r="A100" s="29">
        <f t="shared" si="10"/>
        <v>86</v>
      </c>
      <c r="B100" s="34">
        <f t="shared" si="11"/>
        <v>4470.43732522153</v>
      </c>
      <c r="C100" s="32">
        <f t="shared" si="7"/>
        <v>3555.4270825581093</v>
      </c>
      <c r="D100" s="23">
        <f t="shared" si="12"/>
        <v>8025.86440777964</v>
      </c>
      <c r="E100" s="36">
        <f t="shared" si="8"/>
        <v>2636703.9668608024</v>
      </c>
      <c r="G100" s="65">
        <v>86</v>
      </c>
      <c r="H100" s="65">
        <f>ROUND(雙周繳款金額-'雙週繳款(本息平均)'!$I100,0)</f>
        <v>4450</v>
      </c>
      <c r="I100" s="65">
        <f t="shared" si="9"/>
        <v>3548</v>
      </c>
      <c r="J100" s="65">
        <f t="shared" si="13"/>
        <v>7998</v>
      </c>
      <c r="K100" s="65">
        <f>K99-H100</f>
        <v>2638293</v>
      </c>
    </row>
    <row r="101" spans="1:11" ht="15.75">
      <c r="A101" s="29">
        <f t="shared" si="10"/>
        <v>87</v>
      </c>
      <c r="B101" s="34">
        <f t="shared" si="11"/>
        <v>4476.455221620867</v>
      </c>
      <c r="C101" s="32">
        <f t="shared" si="7"/>
        <v>3549.409186158773</v>
      </c>
      <c r="D101" s="23">
        <f t="shared" si="12"/>
        <v>8025.86440777964</v>
      </c>
      <c r="E101" s="36">
        <f t="shared" si="8"/>
        <v>2632227.5116391815</v>
      </c>
      <c r="G101" s="65">
        <v>87</v>
      </c>
      <c r="H101" s="65">
        <f>ROUND(雙周繳款金額-'雙週繳款(本息平均)'!$I101,0)</f>
        <v>4456</v>
      </c>
      <c r="I101" s="65">
        <f t="shared" si="9"/>
        <v>3542</v>
      </c>
      <c r="J101" s="65">
        <f t="shared" si="13"/>
        <v>7998</v>
      </c>
      <c r="K101" s="65">
        <f>K100-H101</f>
        <v>2633837</v>
      </c>
    </row>
    <row r="102" spans="1:11" ht="15.75">
      <c r="A102" s="29">
        <f t="shared" si="10"/>
        <v>88</v>
      </c>
      <c r="B102" s="34">
        <f t="shared" si="11"/>
        <v>4482.481219034587</v>
      </c>
      <c r="C102" s="32">
        <f t="shared" si="7"/>
        <v>3543.3831887450524</v>
      </c>
      <c r="D102" s="23">
        <f t="shared" si="12"/>
        <v>8025.86440777964</v>
      </c>
      <c r="E102" s="36">
        <f t="shared" si="8"/>
        <v>2627745.030420147</v>
      </c>
      <c r="G102" s="65">
        <v>88</v>
      </c>
      <c r="H102" s="65">
        <f>ROUND(雙周繳款金額-'雙週繳款(本息平均)'!$I102,0)</f>
        <v>4462</v>
      </c>
      <c r="I102" s="65">
        <f t="shared" si="9"/>
        <v>3536</v>
      </c>
      <c r="J102" s="65">
        <f t="shared" si="13"/>
        <v>7998</v>
      </c>
      <c r="K102" s="65">
        <f>K101-H102</f>
        <v>2629375</v>
      </c>
    </row>
    <row r="103" spans="1:11" ht="15.75">
      <c r="A103" s="29">
        <f t="shared" si="10"/>
        <v>89</v>
      </c>
      <c r="B103" s="34">
        <f t="shared" si="11"/>
        <v>4488.515328367903</v>
      </c>
      <c r="C103" s="32">
        <f t="shared" si="7"/>
        <v>3537.3490794117365</v>
      </c>
      <c r="D103" s="23">
        <f t="shared" si="12"/>
        <v>8025.86440777964</v>
      </c>
      <c r="E103" s="36">
        <f t="shared" si="8"/>
        <v>2623256.515091779</v>
      </c>
      <c r="G103" s="65">
        <v>89</v>
      </c>
      <c r="H103" s="65">
        <f>ROUND(雙周繳款金額-'雙週繳款(本息平均)'!$I103,0)</f>
        <v>4468</v>
      </c>
      <c r="I103" s="65">
        <f t="shared" si="9"/>
        <v>3530</v>
      </c>
      <c r="J103" s="65">
        <f t="shared" si="13"/>
        <v>7998</v>
      </c>
      <c r="K103" s="65">
        <f>K102-H103</f>
        <v>2624907</v>
      </c>
    </row>
    <row r="104" spans="1:11" ht="15.75">
      <c r="A104" s="29">
        <f t="shared" si="10"/>
        <v>90</v>
      </c>
      <c r="B104" s="34">
        <f t="shared" si="11"/>
        <v>4494.557560540706</v>
      </c>
      <c r="C104" s="32">
        <f t="shared" si="7"/>
        <v>3531.306847238934</v>
      </c>
      <c r="D104" s="23">
        <f t="shared" si="12"/>
        <v>8025.86440777964</v>
      </c>
      <c r="E104" s="36">
        <f t="shared" si="8"/>
        <v>2618761.9575312384</v>
      </c>
      <c r="G104" s="65">
        <v>90</v>
      </c>
      <c r="H104" s="65">
        <f>ROUND(雙周繳款金額-'雙週繳款(本息平均)'!$I104,0)</f>
        <v>4474</v>
      </c>
      <c r="I104" s="65">
        <f t="shared" si="9"/>
        <v>3524</v>
      </c>
      <c r="J104" s="65">
        <f t="shared" si="13"/>
        <v>7998</v>
      </c>
      <c r="K104" s="65">
        <f>K103-H104</f>
        <v>2620433</v>
      </c>
    </row>
    <row r="105" spans="1:11" ht="15.75">
      <c r="A105" s="29">
        <f t="shared" si="10"/>
        <v>91</v>
      </c>
      <c r="B105" s="34">
        <f t="shared" si="11"/>
        <v>4500.607926487588</v>
      </c>
      <c r="C105" s="32">
        <f t="shared" si="7"/>
        <v>3525.2564812920523</v>
      </c>
      <c r="D105" s="23">
        <f t="shared" si="12"/>
        <v>8025.86440777964</v>
      </c>
      <c r="E105" s="36">
        <f t="shared" si="8"/>
        <v>2614261.349604751</v>
      </c>
      <c r="G105" s="65">
        <v>91</v>
      </c>
      <c r="H105" s="65">
        <f>ROUND(雙周繳款金額-'雙週繳款(本息平均)'!$I105,0)</f>
        <v>4480</v>
      </c>
      <c r="I105" s="65">
        <f t="shared" si="9"/>
        <v>3518</v>
      </c>
      <c r="J105" s="65">
        <f t="shared" si="13"/>
        <v>7998</v>
      </c>
      <c r="K105" s="65">
        <f>K104-H105</f>
        <v>2615953</v>
      </c>
    </row>
    <row r="106" spans="1:11" ht="15.75">
      <c r="A106" s="29">
        <f t="shared" si="10"/>
        <v>92</v>
      </c>
      <c r="B106" s="34">
        <f t="shared" si="11"/>
        <v>4506.666437157859</v>
      </c>
      <c r="C106" s="32">
        <f t="shared" si="7"/>
        <v>3519.1979706217808</v>
      </c>
      <c r="D106" s="23">
        <f t="shared" si="12"/>
        <v>8025.86440777964</v>
      </c>
      <c r="E106" s="36">
        <f t="shared" si="8"/>
        <v>2609754.683167593</v>
      </c>
      <c r="G106" s="65">
        <v>92</v>
      </c>
      <c r="H106" s="65">
        <f>ROUND(雙周繳款金額-'雙週繳款(本息平均)'!$I106,0)</f>
        <v>4486</v>
      </c>
      <c r="I106" s="65">
        <f t="shared" si="9"/>
        <v>3512</v>
      </c>
      <c r="J106" s="65">
        <f t="shared" si="13"/>
        <v>7998</v>
      </c>
      <c r="K106" s="65">
        <f>K105-H106</f>
        <v>2611467</v>
      </c>
    </row>
    <row r="107" spans="1:11" ht="15.75">
      <c r="A107" s="29">
        <f t="shared" si="10"/>
        <v>93</v>
      </c>
      <c r="B107" s="34">
        <f t="shared" si="11"/>
        <v>4512.733103515571</v>
      </c>
      <c r="C107" s="32">
        <f t="shared" si="7"/>
        <v>3513.131304264068</v>
      </c>
      <c r="D107" s="23">
        <f t="shared" si="12"/>
        <v>8025.86440777964</v>
      </c>
      <c r="E107" s="36">
        <f t="shared" si="8"/>
        <v>2605241.9500640775</v>
      </c>
      <c r="G107" s="65">
        <v>93</v>
      </c>
      <c r="H107" s="65">
        <f>ROUND(雙周繳款金額-'雙週繳款(本息平均)'!$I107,0)</f>
        <v>4492</v>
      </c>
      <c r="I107" s="65">
        <f t="shared" si="9"/>
        <v>3506</v>
      </c>
      <c r="J107" s="65">
        <f t="shared" si="13"/>
        <v>7998</v>
      </c>
      <c r="K107" s="65">
        <f>K106-H107</f>
        <v>2606975</v>
      </c>
    </row>
    <row r="108" spans="1:11" ht="15.75">
      <c r="A108" s="29">
        <f t="shared" si="10"/>
        <v>94</v>
      </c>
      <c r="B108" s="34">
        <f t="shared" si="11"/>
        <v>4518.807936539535</v>
      </c>
      <c r="C108" s="32">
        <f t="shared" si="7"/>
        <v>3507.0564712401047</v>
      </c>
      <c r="D108" s="23">
        <f t="shared" si="12"/>
        <v>8025.86440777964</v>
      </c>
      <c r="E108" s="36">
        <f t="shared" si="8"/>
        <v>2600723.142127538</v>
      </c>
      <c r="G108" s="65">
        <v>94</v>
      </c>
      <c r="H108" s="65">
        <f>ROUND(雙周繳款金額-'雙週繳款(本息平均)'!$I108,0)</f>
        <v>4498</v>
      </c>
      <c r="I108" s="65">
        <f t="shared" si="9"/>
        <v>3500</v>
      </c>
      <c r="J108" s="65">
        <f t="shared" si="13"/>
        <v>7998</v>
      </c>
      <c r="K108" s="65">
        <f>K107-H108</f>
        <v>2602477</v>
      </c>
    </row>
    <row r="109" spans="1:11" ht="15.75">
      <c r="A109" s="29">
        <f t="shared" si="10"/>
        <v>95</v>
      </c>
      <c r="B109" s="34">
        <f t="shared" si="11"/>
        <v>4524.890947223338</v>
      </c>
      <c r="C109" s="32">
        <f t="shared" si="7"/>
        <v>3500.9734605563017</v>
      </c>
      <c r="D109" s="23">
        <f t="shared" si="12"/>
        <v>8025.86440777964</v>
      </c>
      <c r="E109" s="36">
        <f t="shared" si="8"/>
        <v>2596198.251180315</v>
      </c>
      <c r="G109" s="65">
        <v>95</v>
      </c>
      <c r="H109" s="65">
        <f>ROUND(雙周繳款金額-'雙週繳款(本息平均)'!$I109,0)</f>
        <v>4504</v>
      </c>
      <c r="I109" s="65">
        <f t="shared" si="9"/>
        <v>3494</v>
      </c>
      <c r="J109" s="65">
        <f t="shared" si="13"/>
        <v>7998</v>
      </c>
      <c r="K109" s="65">
        <f>K108-H109</f>
        <v>2597973</v>
      </c>
    </row>
    <row r="110" spans="1:11" ht="15.75">
      <c r="A110" s="29">
        <f t="shared" si="10"/>
        <v>96</v>
      </c>
      <c r="B110" s="34">
        <f t="shared" si="11"/>
        <v>4530.982146575369</v>
      </c>
      <c r="C110" s="32">
        <f t="shared" si="7"/>
        <v>3494.8822612042704</v>
      </c>
      <c r="D110" s="23">
        <f t="shared" si="12"/>
        <v>8025.86440777964</v>
      </c>
      <c r="E110" s="36">
        <f t="shared" si="8"/>
        <v>2591667.2690337393</v>
      </c>
      <c r="G110" s="65">
        <v>96</v>
      </c>
      <c r="H110" s="65">
        <f>ROUND(雙周繳款金額-'雙週繳款(本息平均)'!$I110,0)</f>
        <v>4510</v>
      </c>
      <c r="I110" s="65">
        <f t="shared" si="9"/>
        <v>3488</v>
      </c>
      <c r="J110" s="65">
        <f t="shared" si="13"/>
        <v>7998</v>
      </c>
      <c r="K110" s="65">
        <f>K109-H110</f>
        <v>2593463</v>
      </c>
    </row>
    <row r="111" spans="1:11" ht="15.75">
      <c r="A111" s="29">
        <f t="shared" si="10"/>
        <v>97</v>
      </c>
      <c r="B111" s="34">
        <f t="shared" si="11"/>
        <v>4537.081545618837</v>
      </c>
      <c r="C111" s="32">
        <f t="shared" si="7"/>
        <v>3488.7828621608032</v>
      </c>
      <c r="D111" s="23">
        <f t="shared" si="12"/>
        <v>8025.86440777964</v>
      </c>
      <c r="E111" s="36">
        <f t="shared" si="8"/>
        <v>2587130.1874881205</v>
      </c>
      <c r="G111" s="65">
        <v>97</v>
      </c>
      <c r="H111" s="65">
        <f>ROUND(雙周繳款金額-'雙週繳款(本息平均)'!$I111,0)</f>
        <v>4516</v>
      </c>
      <c r="I111" s="65">
        <f t="shared" si="9"/>
        <v>3482</v>
      </c>
      <c r="J111" s="65">
        <f t="shared" si="13"/>
        <v>7998</v>
      </c>
      <c r="K111" s="65">
        <f>K110-H111</f>
        <v>2588947</v>
      </c>
    </row>
    <row r="112" spans="1:11" ht="15.75">
      <c r="A112" s="29">
        <f t="shared" si="10"/>
        <v>98</v>
      </c>
      <c r="B112" s="34">
        <f t="shared" si="11"/>
        <v>4543.189155391785</v>
      </c>
      <c r="C112" s="32">
        <f t="shared" si="7"/>
        <v>3482.675252387855</v>
      </c>
      <c r="D112" s="23">
        <f t="shared" si="12"/>
        <v>8025.86440777964</v>
      </c>
      <c r="E112" s="36">
        <f t="shared" si="8"/>
        <v>2582586.9983327286</v>
      </c>
      <c r="G112" s="65">
        <v>98</v>
      </c>
      <c r="H112" s="65">
        <f>ROUND(雙周繳款金額-'雙週繳款(本息平均)'!$I112,0)</f>
        <v>4522</v>
      </c>
      <c r="I112" s="65">
        <f t="shared" si="9"/>
        <v>3476</v>
      </c>
      <c r="J112" s="65">
        <f t="shared" si="13"/>
        <v>7998</v>
      </c>
      <c r="K112" s="65">
        <f>K111-H112</f>
        <v>2584425</v>
      </c>
    </row>
    <row r="113" spans="1:11" ht="15.75">
      <c r="A113" s="29">
        <f t="shared" si="10"/>
        <v>99</v>
      </c>
      <c r="B113" s="34">
        <f t="shared" si="11"/>
        <v>4549.30498694712</v>
      </c>
      <c r="C113" s="32">
        <f t="shared" si="7"/>
        <v>3476.5594208325197</v>
      </c>
      <c r="D113" s="23">
        <f t="shared" si="12"/>
        <v>8025.86440777964</v>
      </c>
      <c r="E113" s="36">
        <f t="shared" si="8"/>
        <v>2578037.6933457814</v>
      </c>
      <c r="G113" s="65">
        <v>99</v>
      </c>
      <c r="H113" s="65">
        <f>ROUND(雙周繳款金額-'雙週繳款(本息平均)'!$I113,0)</f>
        <v>4528</v>
      </c>
      <c r="I113" s="65">
        <f t="shared" si="9"/>
        <v>3470</v>
      </c>
      <c r="J113" s="65">
        <f t="shared" si="13"/>
        <v>7998</v>
      </c>
      <c r="K113" s="65">
        <f>K112-H113</f>
        <v>2579897</v>
      </c>
    </row>
    <row r="114" spans="1:11" ht="15.75">
      <c r="A114" s="29">
        <f t="shared" si="10"/>
        <v>100</v>
      </c>
      <c r="B114" s="34">
        <f t="shared" si="11"/>
        <v>4555.429051352626</v>
      </c>
      <c r="C114" s="32">
        <f t="shared" si="7"/>
        <v>3470.435356427014</v>
      </c>
      <c r="D114" s="23">
        <f t="shared" si="12"/>
        <v>8025.86440777964</v>
      </c>
      <c r="E114" s="36">
        <f t="shared" si="8"/>
        <v>2573482.2642944288</v>
      </c>
      <c r="G114" s="65">
        <v>100</v>
      </c>
      <c r="H114" s="65">
        <f>ROUND(雙周繳款金額-'雙週繳款(本息平均)'!$I114,0)</f>
        <v>4535</v>
      </c>
      <c r="I114" s="65">
        <f t="shared" si="9"/>
        <v>3463</v>
      </c>
      <c r="J114" s="65">
        <f t="shared" si="13"/>
        <v>7998</v>
      </c>
      <c r="K114" s="65">
        <f>K113-H114</f>
        <v>2575362</v>
      </c>
    </row>
    <row r="115" spans="1:11" ht="15.75">
      <c r="A115" s="29">
        <f t="shared" si="10"/>
        <v>101</v>
      </c>
      <c r="B115" s="34">
        <f t="shared" si="11"/>
        <v>4561.561359690985</v>
      </c>
      <c r="C115" s="32">
        <f t="shared" si="7"/>
        <v>3464.3030480886546</v>
      </c>
      <c r="D115" s="23">
        <f t="shared" si="12"/>
        <v>8025.86440777964</v>
      </c>
      <c r="E115" s="36">
        <f t="shared" si="8"/>
        <v>2568920.702934738</v>
      </c>
      <c r="G115" s="65">
        <v>101</v>
      </c>
      <c r="H115" s="65">
        <f>ROUND(雙周繳款金額-'雙週繳款(本息平均)'!$I115,0)</f>
        <v>4541</v>
      </c>
      <c r="I115" s="65">
        <f t="shared" si="9"/>
        <v>3457</v>
      </c>
      <c r="J115" s="65">
        <f t="shared" si="13"/>
        <v>7998</v>
      </c>
      <c r="K115" s="65">
        <f>K114-H115</f>
        <v>2570821</v>
      </c>
    </row>
    <row r="116" spans="1:11" ht="15.75">
      <c r="A116" s="29">
        <f t="shared" si="10"/>
        <v>102</v>
      </c>
      <c r="B116" s="34">
        <f t="shared" si="11"/>
        <v>4567.7019230598</v>
      </c>
      <c r="C116" s="32">
        <f t="shared" si="7"/>
        <v>3458.1624847198395</v>
      </c>
      <c r="D116" s="23">
        <f t="shared" si="12"/>
        <v>8025.86440777964</v>
      </c>
      <c r="E116" s="36">
        <f t="shared" si="8"/>
        <v>2564353.001011678</v>
      </c>
      <c r="G116" s="65">
        <v>102</v>
      </c>
      <c r="H116" s="65">
        <f>ROUND(雙周繳款金額-'雙週繳款(本息平均)'!$I116,0)</f>
        <v>4547</v>
      </c>
      <c r="I116" s="65">
        <f t="shared" si="9"/>
        <v>3451</v>
      </c>
      <c r="J116" s="65">
        <f t="shared" si="13"/>
        <v>7998</v>
      </c>
      <c r="K116" s="65">
        <f>K115-H116</f>
        <v>2566274</v>
      </c>
    </row>
    <row r="117" spans="1:11" ht="15.75">
      <c r="A117" s="29">
        <f t="shared" si="10"/>
        <v>103</v>
      </c>
      <c r="B117" s="34">
        <f t="shared" si="11"/>
        <v>4573.850752571611</v>
      </c>
      <c r="C117" s="32">
        <f t="shared" si="7"/>
        <v>3452.0136552080285</v>
      </c>
      <c r="D117" s="23">
        <f t="shared" si="12"/>
        <v>8025.86440777964</v>
      </c>
      <c r="E117" s="36">
        <f t="shared" si="8"/>
        <v>2559779.1502591064</v>
      </c>
      <c r="G117" s="65">
        <v>103</v>
      </c>
      <c r="H117" s="65">
        <f>ROUND(雙周繳款金額-'雙週繳款(本息平均)'!$I117,0)</f>
        <v>4553</v>
      </c>
      <c r="I117" s="65">
        <f t="shared" si="9"/>
        <v>3445</v>
      </c>
      <c r="J117" s="65">
        <f t="shared" si="13"/>
        <v>7998</v>
      </c>
      <c r="K117" s="65">
        <f>K116-H117</f>
        <v>2561721</v>
      </c>
    </row>
    <row r="118" spans="1:11" ht="15.75">
      <c r="A118" s="29">
        <f t="shared" si="10"/>
        <v>104</v>
      </c>
      <c r="B118" s="34">
        <f t="shared" si="11"/>
        <v>4580.007859353919</v>
      </c>
      <c r="C118" s="32">
        <f t="shared" si="7"/>
        <v>3445.8565484257206</v>
      </c>
      <c r="D118" s="23">
        <f t="shared" si="12"/>
        <v>8025.86440777964</v>
      </c>
      <c r="E118" s="36">
        <f t="shared" si="8"/>
        <v>2555199.1423997525</v>
      </c>
      <c r="G118" s="65">
        <v>104</v>
      </c>
      <c r="H118" s="65">
        <f>ROUND(雙周繳款金額-'雙週繳款(本息平均)'!$I118,0)</f>
        <v>4559</v>
      </c>
      <c r="I118" s="65">
        <f t="shared" si="9"/>
        <v>3439</v>
      </c>
      <c r="J118" s="65">
        <f t="shared" si="13"/>
        <v>7998</v>
      </c>
      <c r="K118" s="65">
        <f>K117-H118</f>
        <v>2557162</v>
      </c>
    </row>
    <row r="119" spans="1:11" ht="15.75">
      <c r="A119" s="29">
        <f t="shared" si="10"/>
        <v>105</v>
      </c>
      <c r="B119" s="34">
        <f t="shared" si="11"/>
        <v>4586.173254549203</v>
      </c>
      <c r="C119" s="32">
        <f t="shared" si="7"/>
        <v>3439.6911532304366</v>
      </c>
      <c r="D119" s="23">
        <f t="shared" si="12"/>
        <v>8025.86440777964</v>
      </c>
      <c r="E119" s="36">
        <f t="shared" si="8"/>
        <v>2550612.9691452035</v>
      </c>
      <c r="G119" s="65">
        <v>105</v>
      </c>
      <c r="H119" s="65">
        <f>ROUND(雙周繳款金額-'雙週繳款(本息平均)'!$I119,0)</f>
        <v>4565</v>
      </c>
      <c r="I119" s="65">
        <f t="shared" si="9"/>
        <v>3433</v>
      </c>
      <c r="J119" s="65">
        <f t="shared" si="13"/>
        <v>7998</v>
      </c>
      <c r="K119" s="65">
        <f>K118-H119</f>
        <v>2552597</v>
      </c>
    </row>
    <row r="120" spans="1:11" ht="15.75">
      <c r="A120" s="29">
        <f t="shared" si="10"/>
        <v>106</v>
      </c>
      <c r="B120" s="34">
        <f t="shared" si="11"/>
        <v>4592.346949314942</v>
      </c>
      <c r="C120" s="32">
        <f t="shared" si="7"/>
        <v>3433.5174584646975</v>
      </c>
      <c r="D120" s="23">
        <f t="shared" si="12"/>
        <v>8025.86440777964</v>
      </c>
      <c r="E120" s="36">
        <f t="shared" si="8"/>
        <v>2546020.6221958883</v>
      </c>
      <c r="G120" s="65">
        <v>106</v>
      </c>
      <c r="H120" s="65">
        <f>ROUND(雙周繳款金額-'雙週繳款(本息平均)'!$I120,0)</f>
        <v>4571</v>
      </c>
      <c r="I120" s="65">
        <f t="shared" si="9"/>
        <v>3427</v>
      </c>
      <c r="J120" s="65">
        <f t="shared" si="13"/>
        <v>7998</v>
      </c>
      <c r="K120" s="65">
        <f>K119-H120</f>
        <v>2548026</v>
      </c>
    </row>
    <row r="121" spans="1:11" ht="15.75">
      <c r="A121" s="29">
        <f t="shared" si="10"/>
        <v>107</v>
      </c>
      <c r="B121" s="34">
        <f t="shared" si="11"/>
        <v>4598.528954823636</v>
      </c>
      <c r="C121" s="32">
        <f t="shared" si="7"/>
        <v>3427.335452956004</v>
      </c>
      <c r="D121" s="23">
        <f t="shared" si="12"/>
        <v>8025.86440777964</v>
      </c>
      <c r="E121" s="36">
        <f t="shared" si="8"/>
        <v>2541422.093241065</v>
      </c>
      <c r="G121" s="65">
        <v>107</v>
      </c>
      <c r="H121" s="65">
        <f>ROUND(雙周繳款金額-'雙週繳款(本息平均)'!$I121,0)</f>
        <v>4577</v>
      </c>
      <c r="I121" s="65">
        <f t="shared" si="9"/>
        <v>3421</v>
      </c>
      <c r="J121" s="65">
        <f t="shared" si="13"/>
        <v>7998</v>
      </c>
      <c r="K121" s="65">
        <f>K120-H121</f>
        <v>2543449</v>
      </c>
    </row>
    <row r="122" spans="1:11" ht="15.75">
      <c r="A122" s="29">
        <f t="shared" si="10"/>
        <v>108</v>
      </c>
      <c r="B122" s="34">
        <f t="shared" si="11"/>
        <v>4604.719282262821</v>
      </c>
      <c r="C122" s="32">
        <f t="shared" si="7"/>
        <v>3421.1451255168186</v>
      </c>
      <c r="D122" s="23">
        <f t="shared" si="12"/>
        <v>8025.86440777964</v>
      </c>
      <c r="E122" s="36">
        <f t="shared" si="8"/>
        <v>2536817.373958802</v>
      </c>
      <c r="G122" s="65">
        <v>108</v>
      </c>
      <c r="H122" s="65">
        <f>ROUND(雙周繳款金額-'雙週繳款(本息平均)'!$I122,0)</f>
        <v>4584</v>
      </c>
      <c r="I122" s="65">
        <f t="shared" si="9"/>
        <v>3414</v>
      </c>
      <c r="J122" s="65">
        <f t="shared" si="13"/>
        <v>7998</v>
      </c>
      <c r="K122" s="65">
        <f>K121-H122</f>
        <v>2538865</v>
      </c>
    </row>
    <row r="123" spans="1:11" ht="15.75">
      <c r="A123" s="29">
        <f t="shared" si="10"/>
        <v>109</v>
      </c>
      <c r="B123" s="34">
        <f t="shared" si="11"/>
        <v>4610.917942835098</v>
      </c>
      <c r="C123" s="32">
        <f t="shared" si="7"/>
        <v>3414.9464649445413</v>
      </c>
      <c r="D123" s="23">
        <f t="shared" si="12"/>
        <v>8025.86440777964</v>
      </c>
      <c r="E123" s="36">
        <f t="shared" si="8"/>
        <v>2532206.456015967</v>
      </c>
      <c r="G123" s="65">
        <v>109</v>
      </c>
      <c r="H123" s="65">
        <f>ROUND(雙周繳款金額-'雙週繳款(本息平均)'!$I123,0)</f>
        <v>4590</v>
      </c>
      <c r="I123" s="65">
        <f t="shared" si="9"/>
        <v>3408</v>
      </c>
      <c r="J123" s="65">
        <f t="shared" si="13"/>
        <v>7998</v>
      </c>
      <c r="K123" s="65">
        <f>K122-H123</f>
        <v>2534275</v>
      </c>
    </row>
    <row r="124" spans="1:11" ht="15.75">
      <c r="A124" s="29">
        <f t="shared" si="10"/>
        <v>110</v>
      </c>
      <c r="B124" s="34">
        <f t="shared" si="11"/>
        <v>4617.124947758146</v>
      </c>
      <c r="C124" s="32">
        <f t="shared" si="7"/>
        <v>3408.7394600214943</v>
      </c>
      <c r="D124" s="23">
        <f t="shared" si="12"/>
        <v>8025.86440777964</v>
      </c>
      <c r="E124" s="36">
        <f t="shared" si="8"/>
        <v>2527589.331068209</v>
      </c>
      <c r="G124" s="65">
        <v>110</v>
      </c>
      <c r="H124" s="65">
        <f>ROUND(雙周繳款金額-'雙週繳款(本息平均)'!$I124,0)</f>
        <v>4596</v>
      </c>
      <c r="I124" s="65">
        <f t="shared" si="9"/>
        <v>3402</v>
      </c>
      <c r="J124" s="65">
        <f t="shared" si="13"/>
        <v>7998</v>
      </c>
      <c r="K124" s="65">
        <f>K123-H124</f>
        <v>2529679</v>
      </c>
    </row>
    <row r="125" spans="1:11" ht="15.75">
      <c r="A125" s="29">
        <f t="shared" si="10"/>
        <v>111</v>
      </c>
      <c r="B125" s="34">
        <f t="shared" si="11"/>
        <v>4623.340308264743</v>
      </c>
      <c r="C125" s="32">
        <f t="shared" si="7"/>
        <v>3402.524099514897</v>
      </c>
      <c r="D125" s="23">
        <f t="shared" si="12"/>
        <v>8025.86440777964</v>
      </c>
      <c r="E125" s="36">
        <f t="shared" si="8"/>
        <v>2522965.990759944</v>
      </c>
      <c r="G125" s="65">
        <v>111</v>
      </c>
      <c r="H125" s="65">
        <f>ROUND(雙周繳款金額-'雙週繳款(本息平均)'!$I125,0)</f>
        <v>4602</v>
      </c>
      <c r="I125" s="65">
        <f t="shared" si="9"/>
        <v>3396</v>
      </c>
      <c r="J125" s="65">
        <f t="shared" si="13"/>
        <v>7998</v>
      </c>
      <c r="K125" s="65">
        <f>K124-H125</f>
        <v>2525077</v>
      </c>
    </row>
    <row r="126" spans="1:11" ht="15.75">
      <c r="A126" s="29">
        <f t="shared" si="10"/>
        <v>112</v>
      </c>
      <c r="B126" s="34">
        <f t="shared" si="11"/>
        <v>4629.564035602792</v>
      </c>
      <c r="C126" s="32">
        <f t="shared" si="7"/>
        <v>3396.300372176848</v>
      </c>
      <c r="D126" s="23">
        <f t="shared" si="12"/>
        <v>8025.86440777964</v>
      </c>
      <c r="E126" s="36">
        <f t="shared" si="8"/>
        <v>2518336.426724341</v>
      </c>
      <c r="G126" s="65">
        <v>112</v>
      </c>
      <c r="H126" s="65">
        <f>ROUND(雙周繳款金額-'雙週繳款(本息平均)'!$I126,0)</f>
        <v>4608</v>
      </c>
      <c r="I126" s="65">
        <f t="shared" si="9"/>
        <v>3390</v>
      </c>
      <c r="J126" s="65">
        <f t="shared" si="13"/>
        <v>7998</v>
      </c>
      <c r="K126" s="65">
        <f>K125-H126</f>
        <v>2520469</v>
      </c>
    </row>
    <row r="127" spans="1:11" ht="15.75">
      <c r="A127" s="29">
        <f t="shared" si="10"/>
        <v>113</v>
      </c>
      <c r="B127" s="34">
        <f t="shared" si="11"/>
        <v>4635.796141035334</v>
      </c>
      <c r="C127" s="32">
        <f t="shared" si="7"/>
        <v>3390.068266744306</v>
      </c>
      <c r="D127" s="23">
        <f t="shared" si="12"/>
        <v>8025.86440777964</v>
      </c>
      <c r="E127" s="36">
        <f t="shared" si="8"/>
        <v>2513700.630583306</v>
      </c>
      <c r="G127" s="65">
        <v>113</v>
      </c>
      <c r="H127" s="65">
        <f>ROUND(雙周繳款金額-'雙週繳款(本息平均)'!$I127,0)</f>
        <v>4614</v>
      </c>
      <c r="I127" s="65">
        <f t="shared" si="9"/>
        <v>3384</v>
      </c>
      <c r="J127" s="65">
        <f t="shared" si="13"/>
        <v>7998</v>
      </c>
      <c r="K127" s="65">
        <f>K126-H127</f>
        <v>2515855</v>
      </c>
    </row>
    <row r="128" spans="1:11" ht="15.75">
      <c r="A128" s="29">
        <f t="shared" si="10"/>
        <v>114</v>
      </c>
      <c r="B128" s="34">
        <f t="shared" si="11"/>
        <v>4642.036635840574</v>
      </c>
      <c r="C128" s="32">
        <f t="shared" si="7"/>
        <v>3383.8277719390658</v>
      </c>
      <c r="D128" s="23">
        <f t="shared" si="12"/>
        <v>8025.86440777964</v>
      </c>
      <c r="E128" s="36">
        <f t="shared" si="8"/>
        <v>2509058.593947465</v>
      </c>
      <c r="G128" s="65">
        <v>114</v>
      </c>
      <c r="H128" s="65">
        <f>ROUND(雙周繳款金額-'雙週繳款(本息平均)'!$I128,0)</f>
        <v>4621</v>
      </c>
      <c r="I128" s="65">
        <f t="shared" si="9"/>
        <v>3377</v>
      </c>
      <c r="J128" s="65">
        <f t="shared" si="13"/>
        <v>7998</v>
      </c>
      <c r="K128" s="65">
        <f>K127-H128</f>
        <v>2511234</v>
      </c>
    </row>
    <row r="129" spans="1:11" ht="15.75">
      <c r="A129" s="29">
        <f t="shared" si="10"/>
        <v>115</v>
      </c>
      <c r="B129" s="34">
        <f t="shared" si="11"/>
        <v>4648.285531311898</v>
      </c>
      <c r="C129" s="32">
        <f t="shared" si="7"/>
        <v>3377.578876467742</v>
      </c>
      <c r="D129" s="23">
        <f t="shared" si="12"/>
        <v>8025.86440777964</v>
      </c>
      <c r="E129" s="36">
        <f t="shared" si="8"/>
        <v>2504410.3084161533</v>
      </c>
      <c r="G129" s="65">
        <v>115</v>
      </c>
      <c r="H129" s="65">
        <f>ROUND(雙周繳款金額-'雙週繳款(本息平均)'!$I129,0)</f>
        <v>4627</v>
      </c>
      <c r="I129" s="65">
        <f t="shared" si="9"/>
        <v>3371</v>
      </c>
      <c r="J129" s="65">
        <f t="shared" si="13"/>
        <v>7998</v>
      </c>
      <c r="K129" s="65">
        <f>K128-H129</f>
        <v>2506607</v>
      </c>
    </row>
    <row r="130" spans="1:11" ht="15.75">
      <c r="A130" s="29">
        <f t="shared" si="10"/>
        <v>116</v>
      </c>
      <c r="B130" s="34">
        <f t="shared" si="11"/>
        <v>4654.542838757894</v>
      </c>
      <c r="C130" s="32">
        <f t="shared" si="7"/>
        <v>3371.3215690217453</v>
      </c>
      <c r="D130" s="23">
        <f t="shared" si="12"/>
        <v>8025.86440777964</v>
      </c>
      <c r="E130" s="36">
        <f t="shared" si="8"/>
        <v>2499755.7655773954</v>
      </c>
      <c r="G130" s="65">
        <v>116</v>
      </c>
      <c r="H130" s="65">
        <f>ROUND(雙周繳款金額-'雙週繳款(本息平均)'!$I130,0)</f>
        <v>4633</v>
      </c>
      <c r="I130" s="65">
        <f t="shared" si="9"/>
        <v>3365</v>
      </c>
      <c r="J130" s="65">
        <f t="shared" si="13"/>
        <v>7998</v>
      </c>
      <c r="K130" s="65">
        <f>K129-H130</f>
        <v>2501974</v>
      </c>
    </row>
    <row r="131" spans="1:11" ht="15.75">
      <c r="A131" s="29">
        <f t="shared" si="10"/>
        <v>117</v>
      </c>
      <c r="B131" s="34">
        <f t="shared" si="11"/>
        <v>4660.8085695023765</v>
      </c>
      <c r="C131" s="32">
        <f t="shared" si="7"/>
        <v>3365.0558382772633</v>
      </c>
      <c r="D131" s="23">
        <f t="shared" si="12"/>
        <v>8025.86440777964</v>
      </c>
      <c r="E131" s="36">
        <f t="shared" si="8"/>
        <v>2495094.957007893</v>
      </c>
      <c r="G131" s="65">
        <v>117</v>
      </c>
      <c r="H131" s="65">
        <f>ROUND(雙周繳款金額-'雙週繳款(本息平均)'!$I131,0)</f>
        <v>4639</v>
      </c>
      <c r="I131" s="65">
        <f t="shared" si="9"/>
        <v>3359</v>
      </c>
      <c r="J131" s="65">
        <f t="shared" si="13"/>
        <v>7998</v>
      </c>
      <c r="K131" s="65">
        <f>K130-H131</f>
        <v>2497335</v>
      </c>
    </row>
    <row r="132" spans="1:11" ht="15.75">
      <c r="A132" s="29">
        <f t="shared" si="10"/>
        <v>118</v>
      </c>
      <c r="B132" s="34">
        <f t="shared" si="11"/>
        <v>4667.0827348843995</v>
      </c>
      <c r="C132" s="32">
        <f t="shared" si="7"/>
        <v>3358.7816728952407</v>
      </c>
      <c r="D132" s="23">
        <f t="shared" si="12"/>
        <v>8025.86440777964</v>
      </c>
      <c r="E132" s="36">
        <f t="shared" si="8"/>
        <v>2490427.8742730087</v>
      </c>
      <c r="G132" s="65">
        <v>118</v>
      </c>
      <c r="H132" s="65">
        <f>ROUND(雙周繳款金額-'雙週繳款(本息平均)'!$I132,0)</f>
        <v>4645</v>
      </c>
      <c r="I132" s="65">
        <f t="shared" si="9"/>
        <v>3353</v>
      </c>
      <c r="J132" s="65">
        <f t="shared" si="13"/>
        <v>7998</v>
      </c>
      <c r="K132" s="65">
        <f>K131-H132</f>
        <v>2492690</v>
      </c>
    </row>
    <row r="133" spans="1:11" ht="15.75">
      <c r="A133" s="29">
        <f t="shared" si="10"/>
        <v>119</v>
      </c>
      <c r="B133" s="34">
        <f t="shared" si="11"/>
        <v>4673.3653462582815</v>
      </c>
      <c r="C133" s="32">
        <f t="shared" si="7"/>
        <v>3352.4990615213583</v>
      </c>
      <c r="D133" s="23">
        <f t="shared" si="12"/>
        <v>8025.86440777964</v>
      </c>
      <c r="E133" s="36">
        <f t="shared" si="8"/>
        <v>2485754.50892675</v>
      </c>
      <c r="G133" s="65">
        <v>119</v>
      </c>
      <c r="H133" s="65">
        <f>ROUND(雙周繳款金額-'雙週繳款(本息平均)'!$I133,0)</f>
        <v>4652</v>
      </c>
      <c r="I133" s="65">
        <f t="shared" si="9"/>
        <v>3346</v>
      </c>
      <c r="J133" s="65">
        <f t="shared" si="13"/>
        <v>7998</v>
      </c>
      <c r="K133" s="65">
        <f>K132-H133</f>
        <v>2488038</v>
      </c>
    </row>
    <row r="134" spans="1:11" ht="15.75">
      <c r="A134" s="29">
        <f t="shared" si="10"/>
        <v>120</v>
      </c>
      <c r="B134" s="34">
        <f t="shared" si="11"/>
        <v>4679.656414993629</v>
      </c>
      <c r="C134" s="32">
        <f t="shared" si="7"/>
        <v>3346.2079927860104</v>
      </c>
      <c r="D134" s="23">
        <f t="shared" si="12"/>
        <v>8025.86440777964</v>
      </c>
      <c r="E134" s="36">
        <f t="shared" si="8"/>
        <v>2481074.8525117566</v>
      </c>
      <c r="G134" s="65">
        <v>120</v>
      </c>
      <c r="H134" s="65">
        <f>ROUND(雙周繳款金額-'雙週繳款(本息平均)'!$I134,0)</f>
        <v>4658</v>
      </c>
      <c r="I134" s="65">
        <f t="shared" si="9"/>
        <v>3340</v>
      </c>
      <c r="J134" s="65">
        <f t="shared" si="13"/>
        <v>7998</v>
      </c>
      <c r="K134" s="65">
        <f>K133-H134</f>
        <v>2483380</v>
      </c>
    </row>
    <row r="135" spans="1:11" ht="15.75">
      <c r="A135" s="29">
        <f t="shared" si="10"/>
        <v>121</v>
      </c>
      <c r="B135" s="34">
        <f t="shared" si="11"/>
        <v>4685.955952475351</v>
      </c>
      <c r="C135" s="32">
        <f t="shared" si="7"/>
        <v>3339.908455304288</v>
      </c>
      <c r="D135" s="23">
        <f t="shared" si="12"/>
        <v>8025.86440777964</v>
      </c>
      <c r="E135" s="36">
        <f t="shared" si="8"/>
        <v>2476388.8965592813</v>
      </c>
      <c r="G135" s="65">
        <v>121</v>
      </c>
      <c r="H135" s="65">
        <f>ROUND(雙周繳款金額-'雙週繳款(本息平均)'!$I135,0)</f>
        <v>4664</v>
      </c>
      <c r="I135" s="65">
        <f t="shared" si="9"/>
        <v>3334</v>
      </c>
      <c r="J135" s="65">
        <f t="shared" si="13"/>
        <v>7998</v>
      </c>
      <c r="K135" s="65">
        <f>K134-H135</f>
        <v>2478716</v>
      </c>
    </row>
    <row r="136" spans="1:11" ht="15.75">
      <c r="A136" s="29">
        <f t="shared" si="10"/>
        <v>122</v>
      </c>
      <c r="B136" s="34">
        <f t="shared" si="11"/>
        <v>4692.263970103684</v>
      </c>
      <c r="C136" s="32">
        <f t="shared" si="7"/>
        <v>3333.600437675956</v>
      </c>
      <c r="D136" s="23">
        <f t="shared" si="12"/>
        <v>8025.86440777964</v>
      </c>
      <c r="E136" s="36">
        <f t="shared" si="8"/>
        <v>2471696.6325891777</v>
      </c>
      <c r="G136" s="65">
        <v>122</v>
      </c>
      <c r="H136" s="65">
        <f>ROUND(雙周繳款金額-'雙週繳款(本息平均)'!$I136,0)</f>
        <v>4670</v>
      </c>
      <c r="I136" s="65">
        <f t="shared" si="9"/>
        <v>3328</v>
      </c>
      <c r="J136" s="65">
        <f t="shared" si="13"/>
        <v>7998</v>
      </c>
      <c r="K136" s="65">
        <f>K135-H136</f>
        <v>2474046</v>
      </c>
    </row>
    <row r="137" spans="1:11" ht="15.75">
      <c r="A137" s="29">
        <f t="shared" si="10"/>
        <v>123</v>
      </c>
      <c r="B137" s="34">
        <f t="shared" si="11"/>
        <v>4698.580479294208</v>
      </c>
      <c r="C137" s="32">
        <f t="shared" si="7"/>
        <v>3327.2839284854317</v>
      </c>
      <c r="D137" s="23">
        <f t="shared" si="12"/>
        <v>8025.86440777964</v>
      </c>
      <c r="E137" s="36">
        <f t="shared" si="8"/>
        <v>2466998.0521098836</v>
      </c>
      <c r="G137" s="65">
        <v>123</v>
      </c>
      <c r="H137" s="65">
        <f>ROUND(雙周繳款金額-'雙週繳款(本息平均)'!$I137,0)</f>
        <v>4677</v>
      </c>
      <c r="I137" s="65">
        <f t="shared" si="9"/>
        <v>3321</v>
      </c>
      <c r="J137" s="65">
        <f t="shared" si="13"/>
        <v>7998</v>
      </c>
      <c r="K137" s="65">
        <f>K136-H137</f>
        <v>2469369</v>
      </c>
    </row>
    <row r="138" spans="1:11" ht="15.75">
      <c r="A138" s="29">
        <f t="shared" si="10"/>
        <v>124</v>
      </c>
      <c r="B138" s="34">
        <f t="shared" si="11"/>
        <v>4704.9054914778735</v>
      </c>
      <c r="C138" s="32">
        <f t="shared" si="7"/>
        <v>3320.9589163017667</v>
      </c>
      <c r="D138" s="23">
        <f t="shared" si="12"/>
        <v>8025.86440777964</v>
      </c>
      <c r="E138" s="36">
        <f t="shared" si="8"/>
        <v>2462293.146618406</v>
      </c>
      <c r="G138" s="65">
        <v>124</v>
      </c>
      <c r="H138" s="65">
        <f>ROUND(雙周繳款金額-'雙週繳款(本息平均)'!$I138,0)</f>
        <v>4683</v>
      </c>
      <c r="I138" s="65">
        <f t="shared" si="9"/>
        <v>3315</v>
      </c>
      <c r="J138" s="65">
        <f t="shared" si="13"/>
        <v>7998</v>
      </c>
      <c r="K138" s="65">
        <f>K137-H138</f>
        <v>2464686</v>
      </c>
    </row>
    <row r="139" spans="1:11" ht="15.75">
      <c r="A139" s="29">
        <f t="shared" si="10"/>
        <v>125</v>
      </c>
      <c r="B139" s="34">
        <f t="shared" si="11"/>
        <v>4711.239018101016</v>
      </c>
      <c r="C139" s="32">
        <f t="shared" si="7"/>
        <v>3314.625389678624</v>
      </c>
      <c r="D139" s="23">
        <f t="shared" si="12"/>
        <v>8025.86440777964</v>
      </c>
      <c r="E139" s="36">
        <f t="shared" si="8"/>
        <v>2457581.9076003046</v>
      </c>
      <c r="G139" s="65">
        <v>125</v>
      </c>
      <c r="H139" s="65">
        <f>ROUND(雙周繳款金額-'雙週繳款(本息平均)'!$I139,0)</f>
        <v>4689</v>
      </c>
      <c r="I139" s="65">
        <f t="shared" si="9"/>
        <v>3309</v>
      </c>
      <c r="J139" s="65">
        <f t="shared" si="13"/>
        <v>7998</v>
      </c>
      <c r="K139" s="65">
        <f>K138-H139</f>
        <v>2459997</v>
      </c>
    </row>
    <row r="140" spans="1:11" ht="15.75">
      <c r="A140" s="29">
        <f t="shared" si="10"/>
        <v>126</v>
      </c>
      <c r="B140" s="34">
        <f t="shared" si="11"/>
        <v>4717.581070625383</v>
      </c>
      <c r="C140" s="32">
        <f t="shared" si="7"/>
        <v>3308.2833371542565</v>
      </c>
      <c r="D140" s="23">
        <f t="shared" si="12"/>
        <v>8025.86440777964</v>
      </c>
      <c r="E140" s="36">
        <f t="shared" si="8"/>
        <v>2452864.3265296794</v>
      </c>
      <c r="G140" s="65">
        <v>126</v>
      </c>
      <c r="H140" s="65">
        <f>ROUND(雙周繳款金額-'雙週繳款(本息平均)'!$I140,0)</f>
        <v>4696</v>
      </c>
      <c r="I140" s="65">
        <f t="shared" si="9"/>
        <v>3302</v>
      </c>
      <c r="J140" s="65">
        <f t="shared" si="13"/>
        <v>7998</v>
      </c>
      <c r="K140" s="65">
        <f>K139-H140</f>
        <v>2455301</v>
      </c>
    </row>
    <row r="141" spans="1:11" ht="15.75">
      <c r="A141" s="29">
        <f t="shared" si="10"/>
        <v>127</v>
      </c>
      <c r="B141" s="34">
        <f t="shared" si="11"/>
        <v>4723.931660528147</v>
      </c>
      <c r="C141" s="32">
        <f t="shared" si="7"/>
        <v>3301.932747251492</v>
      </c>
      <c r="D141" s="23">
        <f t="shared" si="12"/>
        <v>8025.86440777964</v>
      </c>
      <c r="E141" s="36">
        <f t="shared" si="8"/>
        <v>2448140.394869151</v>
      </c>
      <c r="G141" s="65">
        <v>127</v>
      </c>
      <c r="H141" s="65">
        <f>ROUND(雙周繳款金額-'雙週繳款(本息平均)'!$I141,0)</f>
        <v>4702</v>
      </c>
      <c r="I141" s="65">
        <f t="shared" si="9"/>
        <v>3296</v>
      </c>
      <c r="J141" s="65">
        <f t="shared" si="13"/>
        <v>7998</v>
      </c>
      <c r="K141" s="65">
        <f>K140-H141</f>
        <v>2450599</v>
      </c>
    </row>
    <row r="142" spans="1:11" ht="15.75">
      <c r="A142" s="29">
        <f t="shared" si="10"/>
        <v>128</v>
      </c>
      <c r="B142" s="34">
        <f t="shared" si="11"/>
        <v>4730.290799301936</v>
      </c>
      <c r="C142" s="32">
        <f t="shared" si="7"/>
        <v>3295.5736084777036</v>
      </c>
      <c r="D142" s="23">
        <f t="shared" si="12"/>
        <v>8025.86440777964</v>
      </c>
      <c r="E142" s="36">
        <f t="shared" si="8"/>
        <v>2443410.104069849</v>
      </c>
      <c r="G142" s="65">
        <v>128</v>
      </c>
      <c r="H142" s="65">
        <f>ROUND(雙周繳款金額-'雙週繳款(本息平均)'!$I142,0)</f>
        <v>4708</v>
      </c>
      <c r="I142" s="65">
        <f t="shared" si="9"/>
        <v>3290</v>
      </c>
      <c r="J142" s="65">
        <f t="shared" si="13"/>
        <v>7998</v>
      </c>
      <c r="K142" s="65">
        <f>K141-H142</f>
        <v>2445891</v>
      </c>
    </row>
    <row r="143" spans="1:11" ht="15.75">
      <c r="A143" s="29">
        <f t="shared" si="10"/>
        <v>129</v>
      </c>
      <c r="B143" s="34">
        <f t="shared" si="11"/>
        <v>4736.658498454843</v>
      </c>
      <c r="C143" s="32">
        <f aca="true" t="shared" si="14" ref="C143:C206">E142*($B$2/26)</f>
        <v>3289.205909324797</v>
      </c>
      <c r="D143" s="23">
        <f t="shared" si="12"/>
        <v>8025.86440777964</v>
      </c>
      <c r="E143" s="36">
        <f aca="true" t="shared" si="15" ref="E143:E206">E142-B143</f>
        <v>2438673.445571394</v>
      </c>
      <c r="G143" s="65">
        <v>129</v>
      </c>
      <c r="H143" s="65">
        <f>ROUND(雙周繳款金額-'雙週繳款(本息平均)'!$I143,0)</f>
        <v>4714</v>
      </c>
      <c r="I143" s="65">
        <f aca="true" t="shared" si="16" ref="I143:I206">ROUND(K142*期利率,0)</f>
        <v>3284</v>
      </c>
      <c r="J143" s="65">
        <f t="shared" si="13"/>
        <v>7998</v>
      </c>
      <c r="K143" s="65">
        <f>K142-H143</f>
        <v>2441177</v>
      </c>
    </row>
    <row r="144" spans="1:11" ht="15.75">
      <c r="A144" s="29">
        <f aca="true" t="shared" si="17" ref="A144:A207">A143+1</f>
        <v>130</v>
      </c>
      <c r="B144" s="34">
        <f aca="true" t="shared" si="18" ref="B144:B207">$B$5-C144</f>
        <v>4743.034769510456</v>
      </c>
      <c r="C144" s="32">
        <f t="shared" si="14"/>
        <v>3282.8296382691847</v>
      </c>
      <c r="D144" s="23">
        <f aca="true" t="shared" si="19" ref="D144:D207">$B$5</f>
        <v>8025.86440777964</v>
      </c>
      <c r="E144" s="36">
        <f t="shared" si="15"/>
        <v>2433930.410801884</v>
      </c>
      <c r="G144" s="65">
        <v>130</v>
      </c>
      <c r="H144" s="65">
        <f>ROUND(雙周繳款金額-'雙週繳款(本息平均)'!$I144,0)</f>
        <v>4721</v>
      </c>
      <c r="I144" s="65">
        <f t="shared" si="16"/>
        <v>3277</v>
      </c>
      <c r="J144" s="65">
        <f aca="true" t="shared" si="20" ref="J144:J207">H144+I144</f>
        <v>7998</v>
      </c>
      <c r="K144" s="65">
        <f>K143-H144</f>
        <v>2436456</v>
      </c>
    </row>
    <row r="145" spans="1:11" ht="15.75">
      <c r="A145" s="29">
        <f t="shared" si="17"/>
        <v>131</v>
      </c>
      <c r="B145" s="34">
        <f t="shared" si="18"/>
        <v>4749.419624007873</v>
      </c>
      <c r="C145" s="32">
        <f t="shared" si="14"/>
        <v>3276.444783771767</v>
      </c>
      <c r="D145" s="23">
        <f t="shared" si="19"/>
        <v>8025.86440777964</v>
      </c>
      <c r="E145" s="36">
        <f t="shared" si="15"/>
        <v>2429180.991177876</v>
      </c>
      <c r="G145" s="65">
        <v>131</v>
      </c>
      <c r="H145" s="65">
        <f>ROUND(雙周繳款金額-'雙週繳款(本息平均)'!$I145,0)</f>
        <v>4727</v>
      </c>
      <c r="I145" s="65">
        <f t="shared" si="16"/>
        <v>3271</v>
      </c>
      <c r="J145" s="65">
        <f t="shared" si="20"/>
        <v>7998</v>
      </c>
      <c r="K145" s="65">
        <f>K144-H145</f>
        <v>2431729</v>
      </c>
    </row>
    <row r="146" spans="1:11" ht="15.75">
      <c r="A146" s="29">
        <f t="shared" si="17"/>
        <v>132</v>
      </c>
      <c r="B146" s="34">
        <f t="shared" si="18"/>
        <v>4755.813073501729</v>
      </c>
      <c r="C146" s="32">
        <f t="shared" si="14"/>
        <v>3270.0513342779104</v>
      </c>
      <c r="D146" s="23">
        <f t="shared" si="19"/>
        <v>8025.86440777964</v>
      </c>
      <c r="E146" s="36">
        <f t="shared" si="15"/>
        <v>2424425.178104374</v>
      </c>
      <c r="G146" s="65">
        <v>132</v>
      </c>
      <c r="H146" s="65">
        <f>ROUND(雙周繳款金額-'雙週繳款(本息平均)'!$I146,0)</f>
        <v>4733</v>
      </c>
      <c r="I146" s="65">
        <f t="shared" si="16"/>
        <v>3265</v>
      </c>
      <c r="J146" s="65">
        <f t="shared" si="20"/>
        <v>7998</v>
      </c>
      <c r="K146" s="65">
        <f>K145-H146</f>
        <v>2426996</v>
      </c>
    </row>
    <row r="147" spans="1:11" ht="15.75">
      <c r="A147" s="29">
        <f t="shared" si="17"/>
        <v>133</v>
      </c>
      <c r="B147" s="34">
        <f t="shared" si="18"/>
        <v>4762.215129562213</v>
      </c>
      <c r="C147" s="32">
        <f t="shared" si="14"/>
        <v>3263.649278217427</v>
      </c>
      <c r="D147" s="23">
        <f t="shared" si="19"/>
        <v>8025.86440777964</v>
      </c>
      <c r="E147" s="36">
        <f t="shared" si="15"/>
        <v>2419662.962974812</v>
      </c>
      <c r="G147" s="65">
        <v>133</v>
      </c>
      <c r="H147" s="65">
        <f>ROUND(雙周繳款金額-'雙週繳款(本息平均)'!$I147,0)</f>
        <v>4740</v>
      </c>
      <c r="I147" s="65">
        <f t="shared" si="16"/>
        <v>3258</v>
      </c>
      <c r="J147" s="65">
        <f t="shared" si="20"/>
        <v>7998</v>
      </c>
      <c r="K147" s="65">
        <f>K146-H147</f>
        <v>2422256</v>
      </c>
    </row>
    <row r="148" spans="1:11" ht="15.75">
      <c r="A148" s="29">
        <f t="shared" si="17"/>
        <v>134</v>
      </c>
      <c r="B148" s="34">
        <f t="shared" si="18"/>
        <v>4768.625803775085</v>
      </c>
      <c r="C148" s="32">
        <f t="shared" si="14"/>
        <v>3257.238604004555</v>
      </c>
      <c r="D148" s="23">
        <f t="shared" si="19"/>
        <v>8025.86440777964</v>
      </c>
      <c r="E148" s="36">
        <f t="shared" si="15"/>
        <v>2414894.3371710368</v>
      </c>
      <c r="G148" s="65">
        <v>134</v>
      </c>
      <c r="H148" s="65">
        <f>ROUND(雙周繳款金額-'雙週繳款(本息平均)'!$I148,0)</f>
        <v>4746</v>
      </c>
      <c r="I148" s="65">
        <f t="shared" si="16"/>
        <v>3252</v>
      </c>
      <c r="J148" s="65">
        <f t="shared" si="20"/>
        <v>7998</v>
      </c>
      <c r="K148" s="65">
        <f>K147-H148</f>
        <v>2417510</v>
      </c>
    </row>
    <row r="149" spans="1:11" ht="15.75">
      <c r="A149" s="29">
        <f t="shared" si="17"/>
        <v>135</v>
      </c>
      <c r="B149" s="34">
        <f t="shared" si="18"/>
        <v>4775.045107741706</v>
      </c>
      <c r="C149" s="32">
        <f t="shared" si="14"/>
        <v>3250.8193000379347</v>
      </c>
      <c r="D149" s="23">
        <f t="shared" si="19"/>
        <v>8025.86440777964</v>
      </c>
      <c r="E149" s="36">
        <f t="shared" si="15"/>
        <v>2410119.292063295</v>
      </c>
      <c r="G149" s="65">
        <v>135</v>
      </c>
      <c r="H149" s="65">
        <f>ROUND(雙周繳款金額-'雙週繳款(本息平均)'!$I149,0)</f>
        <v>4753</v>
      </c>
      <c r="I149" s="65">
        <f t="shared" si="16"/>
        <v>3245</v>
      </c>
      <c r="J149" s="65">
        <f t="shared" si="20"/>
        <v>7998</v>
      </c>
      <c r="K149" s="65">
        <f>K148-H149</f>
        <v>2412757</v>
      </c>
    </row>
    <row r="150" spans="1:11" ht="15.75">
      <c r="A150" s="29">
        <f t="shared" si="17"/>
        <v>136</v>
      </c>
      <c r="B150" s="34">
        <f t="shared" si="18"/>
        <v>4781.47305307905</v>
      </c>
      <c r="C150" s="32">
        <f t="shared" si="14"/>
        <v>3244.3913547005895</v>
      </c>
      <c r="D150" s="23">
        <f t="shared" si="19"/>
        <v>8025.86440777964</v>
      </c>
      <c r="E150" s="36">
        <f t="shared" si="15"/>
        <v>2405337.819010216</v>
      </c>
      <c r="G150" s="65">
        <v>136</v>
      </c>
      <c r="H150" s="65">
        <f>ROUND(雙周繳款金額-'雙週繳款(本息平均)'!$I150,0)</f>
        <v>4759</v>
      </c>
      <c r="I150" s="65">
        <f t="shared" si="16"/>
        <v>3239</v>
      </c>
      <c r="J150" s="65">
        <f t="shared" si="20"/>
        <v>7998</v>
      </c>
      <c r="K150" s="65">
        <f>K149-H150</f>
        <v>2407998</v>
      </c>
    </row>
    <row r="151" spans="1:11" ht="15.75">
      <c r="A151" s="29">
        <f t="shared" si="17"/>
        <v>137</v>
      </c>
      <c r="B151" s="34">
        <f t="shared" si="18"/>
        <v>4787.909651419734</v>
      </c>
      <c r="C151" s="32">
        <f t="shared" si="14"/>
        <v>3237.9547563599062</v>
      </c>
      <c r="D151" s="23">
        <f t="shared" si="19"/>
        <v>8025.86440777964</v>
      </c>
      <c r="E151" s="36">
        <f t="shared" si="15"/>
        <v>2400549.909358796</v>
      </c>
      <c r="G151" s="65">
        <v>137</v>
      </c>
      <c r="H151" s="65">
        <f>ROUND(雙周繳款金額-'雙週繳款(本息平均)'!$I151,0)</f>
        <v>4765</v>
      </c>
      <c r="I151" s="65">
        <f t="shared" si="16"/>
        <v>3233</v>
      </c>
      <c r="J151" s="65">
        <f t="shared" si="20"/>
        <v>7998</v>
      </c>
      <c r="K151" s="65">
        <f>K150-H151</f>
        <v>2403233</v>
      </c>
    </row>
    <row r="152" spans="1:11" ht="15.75">
      <c r="A152" s="29">
        <f t="shared" si="17"/>
        <v>138</v>
      </c>
      <c r="B152" s="34">
        <f t="shared" si="18"/>
        <v>4794.35491441203</v>
      </c>
      <c r="C152" s="32">
        <f t="shared" si="14"/>
        <v>3231.5094933676105</v>
      </c>
      <c r="D152" s="23">
        <f t="shared" si="19"/>
        <v>8025.86440777964</v>
      </c>
      <c r="E152" s="36">
        <f t="shared" si="15"/>
        <v>2395755.5544443843</v>
      </c>
      <c r="G152" s="65">
        <v>138</v>
      </c>
      <c r="H152" s="65">
        <f>ROUND(雙周繳款金額-'雙週繳款(本息平均)'!$I152,0)</f>
        <v>4772</v>
      </c>
      <c r="I152" s="65">
        <f t="shared" si="16"/>
        <v>3226</v>
      </c>
      <c r="J152" s="65">
        <f t="shared" si="20"/>
        <v>7998</v>
      </c>
      <c r="K152" s="65">
        <f>K151-H152</f>
        <v>2398461</v>
      </c>
    </row>
    <row r="153" spans="1:11" ht="15.75">
      <c r="A153" s="29">
        <f t="shared" si="17"/>
        <v>139</v>
      </c>
      <c r="B153" s="34">
        <f t="shared" si="18"/>
        <v>4800.808853719891</v>
      </c>
      <c r="C153" s="32">
        <f t="shared" si="14"/>
        <v>3225.0555540597484</v>
      </c>
      <c r="D153" s="23">
        <f t="shared" si="19"/>
        <v>8025.86440777964</v>
      </c>
      <c r="E153" s="36">
        <f t="shared" si="15"/>
        <v>2390954.7455906644</v>
      </c>
      <c r="G153" s="65">
        <v>139</v>
      </c>
      <c r="H153" s="65">
        <f>ROUND(雙周繳款金額-'雙週繳款(本息平均)'!$I153,0)</f>
        <v>4778</v>
      </c>
      <c r="I153" s="65">
        <f t="shared" si="16"/>
        <v>3220</v>
      </c>
      <c r="J153" s="65">
        <f t="shared" si="20"/>
        <v>7998</v>
      </c>
      <c r="K153" s="65">
        <f>K152-H153</f>
        <v>2393683</v>
      </c>
    </row>
    <row r="154" spans="1:11" ht="15.75">
      <c r="A154" s="29">
        <f t="shared" si="17"/>
        <v>140</v>
      </c>
      <c r="B154" s="34">
        <f t="shared" si="18"/>
        <v>4807.271481022975</v>
      </c>
      <c r="C154" s="32">
        <f t="shared" si="14"/>
        <v>3218.592926756664</v>
      </c>
      <c r="D154" s="23">
        <f t="shared" si="19"/>
        <v>8025.86440777964</v>
      </c>
      <c r="E154" s="36">
        <f t="shared" si="15"/>
        <v>2386147.4741096413</v>
      </c>
      <c r="G154" s="65">
        <v>140</v>
      </c>
      <c r="H154" s="65">
        <f>ROUND(雙周繳款金額-'雙週繳款(本息平均)'!$I154,0)</f>
        <v>4785</v>
      </c>
      <c r="I154" s="65">
        <f t="shared" si="16"/>
        <v>3213</v>
      </c>
      <c r="J154" s="65">
        <f t="shared" si="20"/>
        <v>7998</v>
      </c>
      <c r="K154" s="65">
        <f>K153-H154</f>
        <v>2388898</v>
      </c>
    </row>
    <row r="155" spans="1:11" ht="15.75">
      <c r="A155" s="29">
        <f t="shared" si="17"/>
        <v>141</v>
      </c>
      <c r="B155" s="34">
        <f t="shared" si="18"/>
        <v>4813.742808016661</v>
      </c>
      <c r="C155" s="32">
        <f t="shared" si="14"/>
        <v>3212.121599762979</v>
      </c>
      <c r="D155" s="23">
        <f t="shared" si="19"/>
        <v>8025.86440777964</v>
      </c>
      <c r="E155" s="36">
        <f t="shared" si="15"/>
        <v>2381333.731301625</v>
      </c>
      <c r="G155" s="65">
        <v>141</v>
      </c>
      <c r="H155" s="65">
        <f>ROUND(雙周繳款金額-'雙週繳款(本息平均)'!$I155,0)</f>
        <v>4791</v>
      </c>
      <c r="I155" s="65">
        <f t="shared" si="16"/>
        <v>3207</v>
      </c>
      <c r="J155" s="65">
        <f t="shared" si="20"/>
        <v>7998</v>
      </c>
      <c r="K155" s="65">
        <f>K154-H155</f>
        <v>2384107</v>
      </c>
    </row>
    <row r="156" spans="1:11" ht="15.75">
      <c r="A156" s="29">
        <f t="shared" si="17"/>
        <v>142</v>
      </c>
      <c r="B156" s="34">
        <f t="shared" si="18"/>
        <v>4820.222846412067</v>
      </c>
      <c r="C156" s="32">
        <f t="shared" si="14"/>
        <v>3205.641561367572</v>
      </c>
      <c r="D156" s="23">
        <f t="shared" si="19"/>
        <v>8025.86440777964</v>
      </c>
      <c r="E156" s="36">
        <f t="shared" si="15"/>
        <v>2376513.5084552127</v>
      </c>
      <c r="G156" s="65">
        <v>142</v>
      </c>
      <c r="H156" s="65">
        <f>ROUND(雙周繳款金額-'雙週繳款(本息平均)'!$I156,0)</f>
        <v>4797</v>
      </c>
      <c r="I156" s="65">
        <f t="shared" si="16"/>
        <v>3201</v>
      </c>
      <c r="J156" s="65">
        <f t="shared" si="20"/>
        <v>7998</v>
      </c>
      <c r="K156" s="65">
        <f>K155-H156</f>
        <v>2379310</v>
      </c>
    </row>
    <row r="157" spans="1:11" ht="15.75">
      <c r="A157" s="29">
        <f t="shared" si="17"/>
        <v>143</v>
      </c>
      <c r="B157" s="34">
        <f t="shared" si="18"/>
        <v>4826.711607936084</v>
      </c>
      <c r="C157" s="32">
        <f t="shared" si="14"/>
        <v>3199.152799843556</v>
      </c>
      <c r="D157" s="23">
        <f t="shared" si="19"/>
        <v>8025.86440777964</v>
      </c>
      <c r="E157" s="36">
        <f t="shared" si="15"/>
        <v>2371686.7968472764</v>
      </c>
      <c r="G157" s="65">
        <v>143</v>
      </c>
      <c r="H157" s="65">
        <f>ROUND(雙周繳款金額-'雙週繳款(本息平均)'!$I157,0)</f>
        <v>4804</v>
      </c>
      <c r="I157" s="65">
        <f t="shared" si="16"/>
        <v>3194</v>
      </c>
      <c r="J157" s="65">
        <f t="shared" si="20"/>
        <v>7998</v>
      </c>
      <c r="K157" s="65">
        <f>K156-H157</f>
        <v>2374506</v>
      </c>
    </row>
    <row r="158" spans="1:11" ht="15.75">
      <c r="A158" s="29">
        <f t="shared" si="17"/>
        <v>144</v>
      </c>
      <c r="B158" s="34">
        <f t="shared" si="18"/>
        <v>4833.209104331383</v>
      </c>
      <c r="C158" s="32">
        <f t="shared" si="14"/>
        <v>3192.655303448257</v>
      </c>
      <c r="D158" s="23">
        <f t="shared" si="19"/>
        <v>8025.86440777964</v>
      </c>
      <c r="E158" s="36">
        <f t="shared" si="15"/>
        <v>2366853.587742945</v>
      </c>
      <c r="G158" s="65">
        <v>144</v>
      </c>
      <c r="H158" s="65">
        <f>ROUND(雙周繳款金額-'雙週繳款(本息平均)'!$I158,0)</f>
        <v>4810</v>
      </c>
      <c r="I158" s="65">
        <f t="shared" si="16"/>
        <v>3188</v>
      </c>
      <c r="J158" s="65">
        <f t="shared" si="20"/>
        <v>7998</v>
      </c>
      <c r="K158" s="65">
        <f>K157-H158</f>
        <v>2369696</v>
      </c>
    </row>
    <row r="159" spans="1:11" ht="15.75">
      <c r="A159" s="29">
        <f t="shared" si="17"/>
        <v>145</v>
      </c>
      <c r="B159" s="34">
        <f t="shared" si="18"/>
        <v>4839.715347356444</v>
      </c>
      <c r="C159" s="32">
        <f t="shared" si="14"/>
        <v>3186.149060423196</v>
      </c>
      <c r="D159" s="23">
        <f t="shared" si="19"/>
        <v>8025.86440777964</v>
      </c>
      <c r="E159" s="36">
        <f t="shared" si="15"/>
        <v>2362013.8723955886</v>
      </c>
      <c r="G159" s="65">
        <v>145</v>
      </c>
      <c r="H159" s="65">
        <f>ROUND(雙周繳款金額-'雙週繳款(本息平均)'!$I159,0)</f>
        <v>4817</v>
      </c>
      <c r="I159" s="65">
        <f t="shared" si="16"/>
        <v>3181</v>
      </c>
      <c r="J159" s="65">
        <f t="shared" si="20"/>
        <v>7998</v>
      </c>
      <c r="K159" s="65">
        <f>K158-H159</f>
        <v>2364879</v>
      </c>
    </row>
    <row r="160" spans="1:11" ht="15.75">
      <c r="A160" s="29">
        <f t="shared" si="17"/>
        <v>146</v>
      </c>
      <c r="B160" s="34">
        <f t="shared" si="18"/>
        <v>4846.230348785578</v>
      </c>
      <c r="C160" s="32">
        <f t="shared" si="14"/>
        <v>3179.634058994062</v>
      </c>
      <c r="D160" s="23">
        <f t="shared" si="19"/>
        <v>8025.86440777964</v>
      </c>
      <c r="E160" s="36">
        <f t="shared" si="15"/>
        <v>2357167.642046803</v>
      </c>
      <c r="G160" s="65">
        <v>146</v>
      </c>
      <c r="H160" s="65">
        <f>ROUND(雙周繳款金額-'雙週繳款(本息平均)'!$I160,0)</f>
        <v>4823</v>
      </c>
      <c r="I160" s="65">
        <f t="shared" si="16"/>
        <v>3175</v>
      </c>
      <c r="J160" s="65">
        <f t="shared" si="20"/>
        <v>7998</v>
      </c>
      <c r="K160" s="65">
        <f>K159-H160</f>
        <v>2360056</v>
      </c>
    </row>
    <row r="161" spans="1:11" ht="15.75">
      <c r="A161" s="29">
        <f t="shared" si="17"/>
        <v>147</v>
      </c>
      <c r="B161" s="34">
        <f t="shared" si="18"/>
        <v>4852.754120408943</v>
      </c>
      <c r="C161" s="32">
        <f t="shared" si="14"/>
        <v>3173.110287370697</v>
      </c>
      <c r="D161" s="23">
        <f t="shared" si="19"/>
        <v>8025.86440777964</v>
      </c>
      <c r="E161" s="36">
        <f t="shared" si="15"/>
        <v>2352314.887926394</v>
      </c>
      <c r="G161" s="65">
        <v>147</v>
      </c>
      <c r="H161" s="65">
        <f>ROUND(雙周繳款金額-'雙週繳款(本息平均)'!$I161,0)</f>
        <v>4830</v>
      </c>
      <c r="I161" s="65">
        <f t="shared" si="16"/>
        <v>3168</v>
      </c>
      <c r="J161" s="65">
        <f t="shared" si="20"/>
        <v>7998</v>
      </c>
      <c r="K161" s="65">
        <f>K160-H161</f>
        <v>2355226</v>
      </c>
    </row>
    <row r="162" spans="1:11" ht="15.75">
      <c r="A162" s="29">
        <f t="shared" si="17"/>
        <v>148</v>
      </c>
      <c r="B162" s="34">
        <f t="shared" si="18"/>
        <v>4859.28667403257</v>
      </c>
      <c r="C162" s="32">
        <f t="shared" si="14"/>
        <v>3166.5777337470695</v>
      </c>
      <c r="D162" s="23">
        <f t="shared" si="19"/>
        <v>8025.86440777964</v>
      </c>
      <c r="E162" s="36">
        <f t="shared" si="15"/>
        <v>2347455.6012523617</v>
      </c>
      <c r="G162" s="65">
        <v>148</v>
      </c>
      <c r="H162" s="65">
        <f>ROUND(雙周繳款金額-'雙週繳款(本息平均)'!$I162,0)</f>
        <v>4836</v>
      </c>
      <c r="I162" s="65">
        <f t="shared" si="16"/>
        <v>3162</v>
      </c>
      <c r="J162" s="65">
        <f t="shared" si="20"/>
        <v>7998</v>
      </c>
      <c r="K162" s="65">
        <f>K161-H162</f>
        <v>2350390</v>
      </c>
    </row>
    <row r="163" spans="1:11" ht="15.75">
      <c r="A163" s="29">
        <f t="shared" si="17"/>
        <v>149</v>
      </c>
      <c r="B163" s="34">
        <f t="shared" si="18"/>
        <v>4865.828021478384</v>
      </c>
      <c r="C163" s="32">
        <f t="shared" si="14"/>
        <v>3160.0363863012562</v>
      </c>
      <c r="D163" s="23">
        <f t="shared" si="19"/>
        <v>8025.86440777964</v>
      </c>
      <c r="E163" s="36">
        <f t="shared" si="15"/>
        <v>2342589.7732308833</v>
      </c>
      <c r="G163" s="65">
        <v>149</v>
      </c>
      <c r="H163" s="65">
        <f>ROUND(雙周繳款金額-'雙週繳款(本息平均)'!$I163,0)</f>
        <v>4843</v>
      </c>
      <c r="I163" s="65">
        <f t="shared" si="16"/>
        <v>3155</v>
      </c>
      <c r="J163" s="65">
        <f t="shared" si="20"/>
        <v>7998</v>
      </c>
      <c r="K163" s="65">
        <f>K162-H163</f>
        <v>2345547</v>
      </c>
    </row>
    <row r="164" spans="1:11" ht="15.75">
      <c r="A164" s="29">
        <f t="shared" si="17"/>
        <v>150</v>
      </c>
      <c r="B164" s="34">
        <f t="shared" si="18"/>
        <v>4872.37817458422</v>
      </c>
      <c r="C164" s="32">
        <f t="shared" si="14"/>
        <v>3153.48623319542</v>
      </c>
      <c r="D164" s="23">
        <f t="shared" si="19"/>
        <v>8025.86440777964</v>
      </c>
      <c r="E164" s="36">
        <f t="shared" si="15"/>
        <v>2337717.395056299</v>
      </c>
      <c r="G164" s="65">
        <v>150</v>
      </c>
      <c r="H164" s="65">
        <f>ROUND(雙周繳款金額-'雙週繳款(本息平均)'!$I164,0)</f>
        <v>4849</v>
      </c>
      <c r="I164" s="65">
        <f t="shared" si="16"/>
        <v>3149</v>
      </c>
      <c r="J164" s="65">
        <f t="shared" si="20"/>
        <v>7998</v>
      </c>
      <c r="K164" s="65">
        <f>K163-H164</f>
        <v>2340698</v>
      </c>
    </row>
    <row r="165" spans="1:11" ht="15.75">
      <c r="A165" s="29">
        <f t="shared" si="17"/>
        <v>151</v>
      </c>
      <c r="B165" s="34">
        <f t="shared" si="18"/>
        <v>4878.937145203852</v>
      </c>
      <c r="C165" s="32">
        <f t="shared" si="14"/>
        <v>3146.9272625757876</v>
      </c>
      <c r="D165" s="23">
        <f t="shared" si="19"/>
        <v>8025.86440777964</v>
      </c>
      <c r="E165" s="36">
        <f t="shared" si="15"/>
        <v>2332838.457911095</v>
      </c>
      <c r="G165" s="65">
        <v>151</v>
      </c>
      <c r="H165" s="65">
        <f>ROUND(雙周繳款金額-'雙週繳款(本息平均)'!$I165,0)</f>
        <v>4856</v>
      </c>
      <c r="I165" s="65">
        <f t="shared" si="16"/>
        <v>3142</v>
      </c>
      <c r="J165" s="65">
        <f t="shared" si="20"/>
        <v>7998</v>
      </c>
      <c r="K165" s="65">
        <f>K164-H165</f>
        <v>2335842</v>
      </c>
    </row>
    <row r="166" spans="1:11" ht="15.75">
      <c r="A166" s="29">
        <f t="shared" si="17"/>
        <v>152</v>
      </c>
      <c r="B166" s="34">
        <f t="shared" si="18"/>
        <v>4885.504945207012</v>
      </c>
      <c r="C166" s="32">
        <f t="shared" si="14"/>
        <v>3140.359462572628</v>
      </c>
      <c r="D166" s="23">
        <f t="shared" si="19"/>
        <v>8025.86440777964</v>
      </c>
      <c r="E166" s="36">
        <f t="shared" si="15"/>
        <v>2327952.952965888</v>
      </c>
      <c r="G166" s="65">
        <v>152</v>
      </c>
      <c r="H166" s="65">
        <f>ROUND(雙周繳款金額-'雙週繳款(本息平均)'!$I166,0)</f>
        <v>4862</v>
      </c>
      <c r="I166" s="65">
        <f t="shared" si="16"/>
        <v>3136</v>
      </c>
      <c r="J166" s="65">
        <f t="shared" si="20"/>
        <v>7998</v>
      </c>
      <c r="K166" s="65">
        <f>K165-H166</f>
        <v>2330980</v>
      </c>
    </row>
    <row r="167" spans="1:11" ht="15.75">
      <c r="A167" s="29">
        <f t="shared" si="17"/>
        <v>153</v>
      </c>
      <c r="B167" s="34">
        <f t="shared" si="18"/>
        <v>4892.081586479406</v>
      </c>
      <c r="C167" s="32">
        <f t="shared" si="14"/>
        <v>3133.7828213002344</v>
      </c>
      <c r="D167" s="23">
        <f t="shared" si="19"/>
        <v>8025.86440777964</v>
      </c>
      <c r="E167" s="36">
        <f t="shared" si="15"/>
        <v>2323060.871379409</v>
      </c>
      <c r="G167" s="65">
        <v>153</v>
      </c>
      <c r="H167" s="65">
        <f>ROUND(雙周繳款金額-'雙週繳款(本息平均)'!$I167,0)</f>
        <v>4869</v>
      </c>
      <c r="I167" s="65">
        <f t="shared" si="16"/>
        <v>3129</v>
      </c>
      <c r="J167" s="65">
        <f t="shared" si="20"/>
        <v>7998</v>
      </c>
      <c r="K167" s="65">
        <f>K166-H167</f>
        <v>2326111</v>
      </c>
    </row>
    <row r="168" spans="1:11" ht="15.75">
      <c r="A168" s="29">
        <f t="shared" si="17"/>
        <v>154</v>
      </c>
      <c r="B168" s="34">
        <f t="shared" si="18"/>
        <v>4898.667080922743</v>
      </c>
      <c r="C168" s="32">
        <f t="shared" si="14"/>
        <v>3127.1973268568972</v>
      </c>
      <c r="D168" s="23">
        <f t="shared" si="19"/>
        <v>8025.86440777964</v>
      </c>
      <c r="E168" s="36">
        <f t="shared" si="15"/>
        <v>2318162.2042984865</v>
      </c>
      <c r="G168" s="65">
        <v>154</v>
      </c>
      <c r="H168" s="65">
        <f>ROUND(雙周繳款金額-'雙週繳款(本息平均)'!$I168,0)</f>
        <v>4875</v>
      </c>
      <c r="I168" s="65">
        <f t="shared" si="16"/>
        <v>3123</v>
      </c>
      <c r="J168" s="65">
        <f t="shared" si="20"/>
        <v>7998</v>
      </c>
      <c r="K168" s="65">
        <f>K167-H168</f>
        <v>2321236</v>
      </c>
    </row>
    <row r="169" spans="1:11" ht="15.75">
      <c r="A169" s="29">
        <f t="shared" si="17"/>
        <v>155</v>
      </c>
      <c r="B169" s="34">
        <f t="shared" si="18"/>
        <v>4905.261440454754</v>
      </c>
      <c r="C169" s="32">
        <f t="shared" si="14"/>
        <v>3120.602967324886</v>
      </c>
      <c r="D169" s="23">
        <f t="shared" si="19"/>
        <v>8025.86440777964</v>
      </c>
      <c r="E169" s="36">
        <f t="shared" si="15"/>
        <v>2313256.9428580315</v>
      </c>
      <c r="G169" s="65">
        <v>155</v>
      </c>
      <c r="H169" s="65">
        <f>ROUND(雙周繳款金額-'雙週繳款(本息平均)'!$I169,0)</f>
        <v>4882</v>
      </c>
      <c r="I169" s="65">
        <f t="shared" si="16"/>
        <v>3116</v>
      </c>
      <c r="J169" s="65">
        <f t="shared" si="20"/>
        <v>7998</v>
      </c>
      <c r="K169" s="65">
        <f>K168-H169</f>
        <v>2316354</v>
      </c>
    </row>
    <row r="170" spans="1:11" ht="15.75">
      <c r="A170" s="29">
        <f t="shared" si="17"/>
        <v>156</v>
      </c>
      <c r="B170" s="34">
        <f t="shared" si="18"/>
        <v>4911.864677009213</v>
      </c>
      <c r="C170" s="32">
        <f t="shared" si="14"/>
        <v>3113.9997307704275</v>
      </c>
      <c r="D170" s="23">
        <f t="shared" si="19"/>
        <v>8025.86440777964</v>
      </c>
      <c r="E170" s="36">
        <f t="shared" si="15"/>
        <v>2308345.0781810223</v>
      </c>
      <c r="G170" s="65">
        <v>156</v>
      </c>
      <c r="H170" s="65">
        <f>ROUND(雙周繳款金額-'雙週繳款(本息平均)'!$I170,0)</f>
        <v>4888</v>
      </c>
      <c r="I170" s="65">
        <f t="shared" si="16"/>
        <v>3110</v>
      </c>
      <c r="J170" s="65">
        <f t="shared" si="20"/>
        <v>7998</v>
      </c>
      <c r="K170" s="65">
        <f>K169-H170</f>
        <v>2311466</v>
      </c>
    </row>
    <row r="171" spans="1:11" ht="15.75">
      <c r="A171" s="29">
        <f t="shared" si="17"/>
        <v>157</v>
      </c>
      <c r="B171" s="34">
        <f t="shared" si="18"/>
        <v>4918.476802535955</v>
      </c>
      <c r="C171" s="32">
        <f t="shared" si="14"/>
        <v>3107.3876052436844</v>
      </c>
      <c r="D171" s="23">
        <f t="shared" si="19"/>
        <v>8025.86440777964</v>
      </c>
      <c r="E171" s="36">
        <f t="shared" si="15"/>
        <v>2303426.6013784865</v>
      </c>
      <c r="G171" s="65">
        <v>157</v>
      </c>
      <c r="H171" s="65">
        <f>ROUND(雙周繳款金額-'雙週繳款(本息平均)'!$I171,0)</f>
        <v>4895</v>
      </c>
      <c r="I171" s="65">
        <f t="shared" si="16"/>
        <v>3103</v>
      </c>
      <c r="J171" s="65">
        <f t="shared" si="20"/>
        <v>7998</v>
      </c>
      <c r="K171" s="65">
        <f>K170-H171</f>
        <v>2306571</v>
      </c>
    </row>
    <row r="172" spans="1:11" ht="15.75">
      <c r="A172" s="29">
        <f t="shared" si="17"/>
        <v>158</v>
      </c>
      <c r="B172" s="34">
        <f t="shared" si="18"/>
        <v>4925.097829000908</v>
      </c>
      <c r="C172" s="32">
        <f t="shared" si="14"/>
        <v>3100.7665787787323</v>
      </c>
      <c r="D172" s="23">
        <f t="shared" si="19"/>
        <v>8025.86440777964</v>
      </c>
      <c r="E172" s="36">
        <f t="shared" si="15"/>
        <v>2298501.5035494855</v>
      </c>
      <c r="G172" s="65">
        <v>158</v>
      </c>
      <c r="H172" s="65">
        <f>ROUND(雙周繳款金額-'雙週繳款(本息平均)'!$I172,0)</f>
        <v>4902</v>
      </c>
      <c r="I172" s="65">
        <f t="shared" si="16"/>
        <v>3096</v>
      </c>
      <c r="J172" s="65">
        <f t="shared" si="20"/>
        <v>7998</v>
      </c>
      <c r="K172" s="65">
        <f>K171-H172</f>
        <v>2301669</v>
      </c>
    </row>
    <row r="173" spans="1:11" ht="15.75">
      <c r="A173" s="29">
        <f t="shared" si="17"/>
        <v>159</v>
      </c>
      <c r="B173" s="34">
        <f t="shared" si="18"/>
        <v>4931.727768386101</v>
      </c>
      <c r="C173" s="32">
        <f t="shared" si="14"/>
        <v>3094.1366393935386</v>
      </c>
      <c r="D173" s="23">
        <f t="shared" si="19"/>
        <v>8025.86440777964</v>
      </c>
      <c r="E173" s="36">
        <f t="shared" si="15"/>
        <v>2293569.775781099</v>
      </c>
      <c r="G173" s="65">
        <v>159</v>
      </c>
      <c r="H173" s="65">
        <f>ROUND(雙周繳款金額-'雙週繳款(本息平均)'!$I173,0)</f>
        <v>4908</v>
      </c>
      <c r="I173" s="65">
        <f t="shared" si="16"/>
        <v>3090</v>
      </c>
      <c r="J173" s="65">
        <f t="shared" si="20"/>
        <v>7998</v>
      </c>
      <c r="K173" s="65">
        <f>K172-H173</f>
        <v>2296761</v>
      </c>
    </row>
    <row r="174" spans="1:11" ht="15.75">
      <c r="A174" s="29">
        <f t="shared" si="17"/>
        <v>160</v>
      </c>
      <c r="B174" s="34">
        <f t="shared" si="18"/>
        <v>4938.366632689698</v>
      </c>
      <c r="C174" s="32">
        <f t="shared" si="14"/>
        <v>3087.4977750899416</v>
      </c>
      <c r="D174" s="23">
        <f t="shared" si="19"/>
        <v>8025.86440777964</v>
      </c>
      <c r="E174" s="36">
        <f t="shared" si="15"/>
        <v>2288631.4091484095</v>
      </c>
      <c r="G174" s="65">
        <v>160</v>
      </c>
      <c r="H174" s="65">
        <f>ROUND(雙周繳款金額-'雙週繳款(本息平均)'!$I174,0)</f>
        <v>4915</v>
      </c>
      <c r="I174" s="65">
        <f t="shared" si="16"/>
        <v>3083</v>
      </c>
      <c r="J174" s="65">
        <f t="shared" si="20"/>
        <v>7998</v>
      </c>
      <c r="K174" s="65">
        <f>K173-H174</f>
        <v>2291846</v>
      </c>
    </row>
    <row r="175" spans="1:11" ht="15.75">
      <c r="A175" s="29">
        <f t="shared" si="17"/>
        <v>161</v>
      </c>
      <c r="B175" s="34">
        <f t="shared" si="18"/>
        <v>4945.014433926011</v>
      </c>
      <c r="C175" s="32">
        <f t="shared" si="14"/>
        <v>3080.8499738536284</v>
      </c>
      <c r="D175" s="23">
        <f t="shared" si="19"/>
        <v>8025.86440777964</v>
      </c>
      <c r="E175" s="36">
        <f t="shared" si="15"/>
        <v>2283686.3947144835</v>
      </c>
      <c r="G175" s="65">
        <v>161</v>
      </c>
      <c r="H175" s="65">
        <f>ROUND(雙周繳款金額-'雙週繳款(本息平均)'!$I175,0)</f>
        <v>4921</v>
      </c>
      <c r="I175" s="65">
        <f t="shared" si="16"/>
        <v>3077</v>
      </c>
      <c r="J175" s="65">
        <f t="shared" si="20"/>
        <v>7998</v>
      </c>
      <c r="K175" s="65">
        <f>K174-H175</f>
        <v>2286925</v>
      </c>
    </row>
    <row r="176" spans="1:11" ht="15.75">
      <c r="A176" s="29">
        <f t="shared" si="17"/>
        <v>162</v>
      </c>
      <c r="B176" s="34">
        <f t="shared" si="18"/>
        <v>4951.671184125527</v>
      </c>
      <c r="C176" s="32">
        <f t="shared" si="14"/>
        <v>3074.193223654113</v>
      </c>
      <c r="D176" s="23">
        <f t="shared" si="19"/>
        <v>8025.86440777964</v>
      </c>
      <c r="E176" s="36">
        <f t="shared" si="15"/>
        <v>2278734.723530358</v>
      </c>
      <c r="G176" s="65">
        <v>162</v>
      </c>
      <c r="H176" s="65">
        <f>ROUND(雙周繳款金額-'雙週繳款(本息平均)'!$I176,0)</f>
        <v>4928</v>
      </c>
      <c r="I176" s="65">
        <f t="shared" si="16"/>
        <v>3070</v>
      </c>
      <c r="J176" s="65">
        <f t="shared" si="20"/>
        <v>7998</v>
      </c>
      <c r="K176" s="65">
        <f>K175-H176</f>
        <v>2281997</v>
      </c>
    </row>
    <row r="177" spans="1:11" ht="15.75">
      <c r="A177" s="29">
        <f t="shared" si="17"/>
        <v>163</v>
      </c>
      <c r="B177" s="34">
        <f t="shared" si="18"/>
        <v>4958.336895334926</v>
      </c>
      <c r="C177" s="32">
        <f t="shared" si="14"/>
        <v>3067.5275124447135</v>
      </c>
      <c r="D177" s="23">
        <f t="shared" si="19"/>
        <v>8025.86440777964</v>
      </c>
      <c r="E177" s="36">
        <f t="shared" si="15"/>
        <v>2273776.386635023</v>
      </c>
      <c r="G177" s="65">
        <v>163</v>
      </c>
      <c r="H177" s="65">
        <f>ROUND(雙周繳款金額-'雙週繳款(本息平均)'!$I177,0)</f>
        <v>4934</v>
      </c>
      <c r="I177" s="65">
        <f t="shared" si="16"/>
        <v>3064</v>
      </c>
      <c r="J177" s="65">
        <f t="shared" si="20"/>
        <v>7998</v>
      </c>
      <c r="K177" s="65">
        <f>K176-H177</f>
        <v>2277063</v>
      </c>
    </row>
    <row r="178" spans="1:11" ht="15.75">
      <c r="A178" s="29">
        <f t="shared" si="17"/>
        <v>164</v>
      </c>
      <c r="B178" s="34">
        <f t="shared" si="18"/>
        <v>4965.0115796171085</v>
      </c>
      <c r="C178" s="32">
        <f t="shared" si="14"/>
        <v>3060.8528281625318</v>
      </c>
      <c r="D178" s="23">
        <f t="shared" si="19"/>
        <v>8025.86440777964</v>
      </c>
      <c r="E178" s="36">
        <f t="shared" si="15"/>
        <v>2268811.3750554062</v>
      </c>
      <c r="G178" s="65">
        <v>164</v>
      </c>
      <c r="H178" s="65">
        <f>ROUND(雙周繳款金額-'雙週繳款(本息平均)'!$I178,0)</f>
        <v>4941</v>
      </c>
      <c r="I178" s="65">
        <f t="shared" si="16"/>
        <v>3057</v>
      </c>
      <c r="J178" s="65">
        <f t="shared" si="20"/>
        <v>7998</v>
      </c>
      <c r="K178" s="65">
        <f>K177-H178</f>
        <v>2272122</v>
      </c>
    </row>
    <row r="179" spans="1:11" ht="15.75">
      <c r="A179" s="29">
        <f t="shared" si="17"/>
        <v>165</v>
      </c>
      <c r="B179" s="34">
        <f t="shared" si="18"/>
        <v>4971.6952490512085</v>
      </c>
      <c r="C179" s="32">
        <f t="shared" si="14"/>
        <v>3054.1691587284317</v>
      </c>
      <c r="D179" s="23">
        <f t="shared" si="19"/>
        <v>8025.86440777964</v>
      </c>
      <c r="E179" s="36">
        <f t="shared" si="15"/>
        <v>2263839.679806355</v>
      </c>
      <c r="G179" s="65">
        <v>165</v>
      </c>
      <c r="H179" s="65">
        <f>ROUND(雙周繳款金額-'雙週繳款(本息平均)'!$I179,0)</f>
        <v>4948</v>
      </c>
      <c r="I179" s="65">
        <f t="shared" si="16"/>
        <v>3050</v>
      </c>
      <c r="J179" s="65">
        <f t="shared" si="20"/>
        <v>7998</v>
      </c>
      <c r="K179" s="65">
        <f>K178-H179</f>
        <v>2267174</v>
      </c>
    </row>
    <row r="180" spans="1:11" ht="15.75">
      <c r="A180" s="29">
        <f t="shared" si="17"/>
        <v>166</v>
      </c>
      <c r="B180" s="34">
        <f t="shared" si="18"/>
        <v>4978.387915732623</v>
      </c>
      <c r="C180" s="32">
        <f t="shared" si="14"/>
        <v>3047.4764920470166</v>
      </c>
      <c r="D180" s="23">
        <f t="shared" si="19"/>
        <v>8025.86440777964</v>
      </c>
      <c r="E180" s="36">
        <f t="shared" si="15"/>
        <v>2258861.291890622</v>
      </c>
      <c r="G180" s="65">
        <v>166</v>
      </c>
      <c r="H180" s="65">
        <f>ROUND(雙周繳款金額-'雙週繳款(本息平均)'!$I180,0)</f>
        <v>4954</v>
      </c>
      <c r="I180" s="65">
        <f t="shared" si="16"/>
        <v>3044</v>
      </c>
      <c r="J180" s="65">
        <f t="shared" si="20"/>
        <v>7998</v>
      </c>
      <c r="K180" s="65">
        <f>K179-H180</f>
        <v>2262220</v>
      </c>
    </row>
    <row r="181" spans="1:11" ht="15.75">
      <c r="A181" s="29">
        <f t="shared" si="17"/>
        <v>167</v>
      </c>
      <c r="B181" s="34">
        <f t="shared" si="18"/>
        <v>4985.089591773032</v>
      </c>
      <c r="C181" s="32">
        <f t="shared" si="14"/>
        <v>3040.774816006607</v>
      </c>
      <c r="D181" s="23">
        <f t="shared" si="19"/>
        <v>8025.86440777964</v>
      </c>
      <c r="E181" s="36">
        <f t="shared" si="15"/>
        <v>2253876.202298849</v>
      </c>
      <c r="G181" s="65">
        <v>167</v>
      </c>
      <c r="H181" s="65">
        <f>ROUND(雙周繳款金額-'雙週繳款(本息平均)'!$I181,0)</f>
        <v>4961</v>
      </c>
      <c r="I181" s="65">
        <f t="shared" si="16"/>
        <v>3037</v>
      </c>
      <c r="J181" s="65">
        <f t="shared" si="20"/>
        <v>7998</v>
      </c>
      <c r="K181" s="65">
        <f>K180-H181</f>
        <v>2257259</v>
      </c>
    </row>
    <row r="182" spans="1:11" ht="15.75">
      <c r="A182" s="29">
        <f t="shared" si="17"/>
        <v>168</v>
      </c>
      <c r="B182" s="34">
        <f t="shared" si="18"/>
        <v>4991.8002893004195</v>
      </c>
      <c r="C182" s="32">
        <f t="shared" si="14"/>
        <v>3034.06411847922</v>
      </c>
      <c r="D182" s="23">
        <f t="shared" si="19"/>
        <v>8025.86440777964</v>
      </c>
      <c r="E182" s="36">
        <f t="shared" si="15"/>
        <v>2248884.4020095486</v>
      </c>
      <c r="G182" s="65">
        <v>168</v>
      </c>
      <c r="H182" s="65">
        <f>ROUND(雙周繳款金額-'雙週繳款(本息平均)'!$I182,0)</f>
        <v>4968</v>
      </c>
      <c r="I182" s="65">
        <f t="shared" si="16"/>
        <v>3030</v>
      </c>
      <c r="J182" s="65">
        <f t="shared" si="20"/>
        <v>7998</v>
      </c>
      <c r="K182" s="65">
        <f>K181-H182</f>
        <v>2252291</v>
      </c>
    </row>
    <row r="183" spans="1:11" ht="15.75">
      <c r="A183" s="29">
        <f t="shared" si="17"/>
        <v>169</v>
      </c>
      <c r="B183" s="34">
        <f t="shared" si="18"/>
        <v>4998.520020459093</v>
      </c>
      <c r="C183" s="32">
        <f t="shared" si="14"/>
        <v>3027.3443873205465</v>
      </c>
      <c r="D183" s="23">
        <f t="shared" si="19"/>
        <v>8025.86440777964</v>
      </c>
      <c r="E183" s="36">
        <f t="shared" si="15"/>
        <v>2243885.8819890893</v>
      </c>
      <c r="G183" s="65">
        <v>169</v>
      </c>
      <c r="H183" s="65">
        <f>ROUND(雙周繳款金額-'雙週繳款(本息平均)'!$I183,0)</f>
        <v>4974</v>
      </c>
      <c r="I183" s="65">
        <f t="shared" si="16"/>
        <v>3024</v>
      </c>
      <c r="J183" s="65">
        <f t="shared" si="20"/>
        <v>7998</v>
      </c>
      <c r="K183" s="65">
        <f>K182-H183</f>
        <v>2247317</v>
      </c>
    </row>
    <row r="184" spans="1:11" ht="15.75">
      <c r="A184" s="29">
        <f t="shared" si="17"/>
        <v>170</v>
      </c>
      <c r="B184" s="34">
        <f t="shared" si="18"/>
        <v>5005.248797409711</v>
      </c>
      <c r="C184" s="32">
        <f t="shared" si="14"/>
        <v>3020.615610369928</v>
      </c>
      <c r="D184" s="23">
        <f t="shared" si="19"/>
        <v>8025.86440777964</v>
      </c>
      <c r="E184" s="36">
        <f t="shared" si="15"/>
        <v>2238880.6331916796</v>
      </c>
      <c r="G184" s="65">
        <v>170</v>
      </c>
      <c r="H184" s="65">
        <f>ROUND(雙周繳款金額-'雙週繳款(本息平均)'!$I184,0)</f>
        <v>4981</v>
      </c>
      <c r="I184" s="65">
        <f t="shared" si="16"/>
        <v>3017</v>
      </c>
      <c r="J184" s="65">
        <f t="shared" si="20"/>
        <v>7998</v>
      </c>
      <c r="K184" s="65">
        <f>K183-H184</f>
        <v>2242336</v>
      </c>
    </row>
    <row r="185" spans="1:11" ht="15.75">
      <c r="A185" s="29">
        <f t="shared" si="17"/>
        <v>171</v>
      </c>
      <c r="B185" s="34">
        <f t="shared" si="18"/>
        <v>5011.986632329301</v>
      </c>
      <c r="C185" s="32">
        <f t="shared" si="14"/>
        <v>3013.8777754503385</v>
      </c>
      <c r="D185" s="23">
        <f t="shared" si="19"/>
        <v>8025.86440777964</v>
      </c>
      <c r="E185" s="36">
        <f t="shared" si="15"/>
        <v>2233868.64655935</v>
      </c>
      <c r="G185" s="65">
        <v>171</v>
      </c>
      <c r="H185" s="65">
        <f>ROUND(雙周繳款金額-'雙週繳款(本息平均)'!$I185,0)</f>
        <v>4988</v>
      </c>
      <c r="I185" s="65">
        <f t="shared" si="16"/>
        <v>3010</v>
      </c>
      <c r="J185" s="65">
        <f t="shared" si="20"/>
        <v>7998</v>
      </c>
      <c r="K185" s="65">
        <f>K184-H185</f>
        <v>2237348</v>
      </c>
    </row>
    <row r="186" spans="1:11" ht="15.75">
      <c r="A186" s="29">
        <f t="shared" si="17"/>
        <v>172</v>
      </c>
      <c r="B186" s="34">
        <f t="shared" si="18"/>
        <v>5018.733537411284</v>
      </c>
      <c r="C186" s="32">
        <f t="shared" si="14"/>
        <v>3007.130870368356</v>
      </c>
      <c r="D186" s="23">
        <f t="shared" si="19"/>
        <v>8025.86440777964</v>
      </c>
      <c r="E186" s="36">
        <f t="shared" si="15"/>
        <v>2228849.913021939</v>
      </c>
      <c r="G186" s="65">
        <v>172</v>
      </c>
      <c r="H186" s="65">
        <f>ROUND(雙周繳款金額-'雙週繳款(本息平均)'!$I186,0)</f>
        <v>4994</v>
      </c>
      <c r="I186" s="65">
        <f t="shared" si="16"/>
        <v>3004</v>
      </c>
      <c r="J186" s="65">
        <f t="shared" si="20"/>
        <v>7998</v>
      </c>
      <c r="K186" s="65">
        <f>K185-H186</f>
        <v>2232354</v>
      </c>
    </row>
    <row r="187" spans="1:11" ht="15.75">
      <c r="A187" s="29">
        <f t="shared" si="17"/>
        <v>173</v>
      </c>
      <c r="B187" s="34">
        <f t="shared" si="18"/>
        <v>5025.489524865491</v>
      </c>
      <c r="C187" s="32">
        <f t="shared" si="14"/>
        <v>3000.3748829141487</v>
      </c>
      <c r="D187" s="23">
        <f t="shared" si="19"/>
        <v>8025.86440777964</v>
      </c>
      <c r="E187" s="36">
        <f t="shared" si="15"/>
        <v>2223824.4234970734</v>
      </c>
      <c r="G187" s="65">
        <v>173</v>
      </c>
      <c r="H187" s="65">
        <f>ROUND(雙周繳款金額-'雙週繳款(本息平均)'!$I187,0)</f>
        <v>5001</v>
      </c>
      <c r="I187" s="65">
        <f t="shared" si="16"/>
        <v>2997</v>
      </c>
      <c r="J187" s="65">
        <f t="shared" si="20"/>
        <v>7998</v>
      </c>
      <c r="K187" s="65">
        <f>K186-H187</f>
        <v>2227353</v>
      </c>
    </row>
    <row r="188" spans="1:11" ht="15.75">
      <c r="A188" s="29">
        <f t="shared" si="17"/>
        <v>174</v>
      </c>
      <c r="B188" s="34">
        <f t="shared" si="18"/>
        <v>5032.254606918194</v>
      </c>
      <c r="C188" s="32">
        <f t="shared" si="14"/>
        <v>2993.6098008614454</v>
      </c>
      <c r="D188" s="23">
        <f t="shared" si="19"/>
        <v>8025.86440777964</v>
      </c>
      <c r="E188" s="36">
        <f t="shared" si="15"/>
        <v>2218792.1688901554</v>
      </c>
      <c r="G188" s="65">
        <v>174</v>
      </c>
      <c r="H188" s="65">
        <f>ROUND(雙周繳款金額-'雙週繳款(本息平均)'!$I188,0)</f>
        <v>5008</v>
      </c>
      <c r="I188" s="65">
        <f t="shared" si="16"/>
        <v>2990</v>
      </c>
      <c r="J188" s="65">
        <f t="shared" si="20"/>
        <v>7998</v>
      </c>
      <c r="K188" s="65">
        <f>K187-H188</f>
        <v>2222345</v>
      </c>
    </row>
    <row r="189" spans="1:11" ht="15.75">
      <c r="A189" s="29">
        <f t="shared" si="17"/>
        <v>175</v>
      </c>
      <c r="B189" s="34">
        <f t="shared" si="18"/>
        <v>5039.028795812123</v>
      </c>
      <c r="C189" s="32">
        <f t="shared" si="14"/>
        <v>2986.8356119675173</v>
      </c>
      <c r="D189" s="23">
        <f t="shared" si="19"/>
        <v>8025.86440777964</v>
      </c>
      <c r="E189" s="36">
        <f t="shared" si="15"/>
        <v>2213753.140094343</v>
      </c>
      <c r="G189" s="65">
        <v>175</v>
      </c>
      <c r="H189" s="65">
        <f>ROUND(雙周繳款金額-'雙週繳款(本息平均)'!$I189,0)</f>
        <v>5015</v>
      </c>
      <c r="I189" s="65">
        <f t="shared" si="16"/>
        <v>2983</v>
      </c>
      <c r="J189" s="65">
        <f t="shared" si="20"/>
        <v>7998</v>
      </c>
      <c r="K189" s="65">
        <f>K188-H189</f>
        <v>2217330</v>
      </c>
    </row>
    <row r="190" spans="1:11" ht="15.75">
      <c r="A190" s="29">
        <f t="shared" si="17"/>
        <v>176</v>
      </c>
      <c r="B190" s="34">
        <f t="shared" si="18"/>
        <v>5045.8121038064855</v>
      </c>
      <c r="C190" s="32">
        <f t="shared" si="14"/>
        <v>2980.0523039731547</v>
      </c>
      <c r="D190" s="23">
        <f t="shared" si="19"/>
        <v>8025.86440777964</v>
      </c>
      <c r="E190" s="36">
        <f t="shared" si="15"/>
        <v>2208707.3279905366</v>
      </c>
      <c r="G190" s="65">
        <v>176</v>
      </c>
      <c r="H190" s="65">
        <f>ROUND(雙周繳款金額-'雙週繳款(本息平均)'!$I190,0)</f>
        <v>5021</v>
      </c>
      <c r="I190" s="65">
        <f t="shared" si="16"/>
        <v>2977</v>
      </c>
      <c r="J190" s="65">
        <f t="shared" si="20"/>
        <v>7998</v>
      </c>
      <c r="K190" s="65">
        <f>K189-H190</f>
        <v>2212309</v>
      </c>
    </row>
    <row r="191" spans="1:11" ht="15.75">
      <c r="A191" s="29">
        <f t="shared" si="17"/>
        <v>177</v>
      </c>
      <c r="B191" s="34">
        <f t="shared" si="18"/>
        <v>5052.604543176994</v>
      </c>
      <c r="C191" s="32">
        <f t="shared" si="14"/>
        <v>2973.259864602646</v>
      </c>
      <c r="D191" s="23">
        <f t="shared" si="19"/>
        <v>8025.86440777964</v>
      </c>
      <c r="E191" s="36">
        <f t="shared" si="15"/>
        <v>2203654.7234473596</v>
      </c>
      <c r="G191" s="65">
        <v>177</v>
      </c>
      <c r="H191" s="65">
        <f>ROUND(雙周繳款金額-'雙週繳款(本息平均)'!$I191,0)</f>
        <v>5028</v>
      </c>
      <c r="I191" s="65">
        <f t="shared" si="16"/>
        <v>2970</v>
      </c>
      <c r="J191" s="65">
        <f t="shared" si="20"/>
        <v>7998</v>
      </c>
      <c r="K191" s="65">
        <f>K190-H191</f>
        <v>2207281</v>
      </c>
    </row>
    <row r="192" spans="1:11" ht="15.75">
      <c r="A192" s="29">
        <f t="shared" si="17"/>
        <v>178</v>
      </c>
      <c r="B192" s="34">
        <f t="shared" si="18"/>
        <v>5059.406126215887</v>
      </c>
      <c r="C192" s="32">
        <f t="shared" si="14"/>
        <v>2966.4582815637536</v>
      </c>
      <c r="D192" s="23">
        <f t="shared" si="19"/>
        <v>8025.86440777964</v>
      </c>
      <c r="E192" s="36">
        <f t="shared" si="15"/>
        <v>2198595.3173211436</v>
      </c>
      <c r="G192" s="65">
        <v>178</v>
      </c>
      <c r="H192" s="65">
        <f>ROUND(雙周繳款金額-'雙週繳款(本息平均)'!$I192,0)</f>
        <v>5035</v>
      </c>
      <c r="I192" s="65">
        <f t="shared" si="16"/>
        <v>2963</v>
      </c>
      <c r="J192" s="65">
        <f t="shared" si="20"/>
        <v>7998</v>
      </c>
      <c r="K192" s="65">
        <f>K191-H192</f>
        <v>2202246</v>
      </c>
    </row>
    <row r="193" spans="1:11" ht="15.75">
      <c r="A193" s="29">
        <f t="shared" si="17"/>
        <v>179</v>
      </c>
      <c r="B193" s="34">
        <f t="shared" si="18"/>
        <v>5066.216865231946</v>
      </c>
      <c r="C193" s="32">
        <f t="shared" si="14"/>
        <v>2959.647542547694</v>
      </c>
      <c r="D193" s="23">
        <f t="shared" si="19"/>
        <v>8025.86440777964</v>
      </c>
      <c r="E193" s="36">
        <f t="shared" si="15"/>
        <v>2193529.100455912</v>
      </c>
      <c r="G193" s="65">
        <v>179</v>
      </c>
      <c r="H193" s="65">
        <f>ROUND(雙周繳款金額-'雙週繳款(本息平均)'!$I193,0)</f>
        <v>5042</v>
      </c>
      <c r="I193" s="65">
        <f t="shared" si="16"/>
        <v>2956</v>
      </c>
      <c r="J193" s="65">
        <f t="shared" si="20"/>
        <v>7998</v>
      </c>
      <c r="K193" s="65">
        <f>K192-H193</f>
        <v>2197204</v>
      </c>
    </row>
    <row r="194" spans="1:11" ht="15.75">
      <c r="A194" s="29">
        <f t="shared" si="17"/>
        <v>180</v>
      </c>
      <c r="B194" s="34">
        <f t="shared" si="18"/>
        <v>5073.0367725505275</v>
      </c>
      <c r="C194" s="32">
        <f t="shared" si="14"/>
        <v>2952.8276352291123</v>
      </c>
      <c r="D194" s="23">
        <f t="shared" si="19"/>
        <v>8025.86440777964</v>
      </c>
      <c r="E194" s="36">
        <f t="shared" si="15"/>
        <v>2188456.0636833613</v>
      </c>
      <c r="G194" s="65">
        <v>180</v>
      </c>
      <c r="H194" s="65">
        <f>ROUND(雙周繳款金額-'雙週繳款(本息平均)'!$I194,0)</f>
        <v>5048</v>
      </c>
      <c r="I194" s="65">
        <f t="shared" si="16"/>
        <v>2950</v>
      </c>
      <c r="J194" s="65">
        <f t="shared" si="20"/>
        <v>7998</v>
      </c>
      <c r="K194" s="65">
        <f>K193-H194</f>
        <v>2192156</v>
      </c>
    </row>
    <row r="195" spans="1:11" ht="15.75">
      <c r="A195" s="29">
        <f t="shared" si="17"/>
        <v>181</v>
      </c>
      <c r="B195" s="34">
        <f t="shared" si="18"/>
        <v>5079.865860513576</v>
      </c>
      <c r="C195" s="32">
        <f t="shared" si="14"/>
        <v>2945.9985472660637</v>
      </c>
      <c r="D195" s="23">
        <f t="shared" si="19"/>
        <v>8025.86440777964</v>
      </c>
      <c r="E195" s="36">
        <f t="shared" si="15"/>
        <v>2183376.197822848</v>
      </c>
      <c r="G195" s="65">
        <v>181</v>
      </c>
      <c r="H195" s="65">
        <f>ROUND(雙周繳款金額-'雙週繳款(本息平均)'!$I195,0)</f>
        <v>5055</v>
      </c>
      <c r="I195" s="65">
        <f t="shared" si="16"/>
        <v>2943</v>
      </c>
      <c r="J195" s="65">
        <f t="shared" si="20"/>
        <v>7998</v>
      </c>
      <c r="K195" s="65">
        <f>K194-H195</f>
        <v>2187101</v>
      </c>
    </row>
    <row r="196" spans="1:11" ht="15.75">
      <c r="A196" s="29">
        <f t="shared" si="17"/>
        <v>182</v>
      </c>
      <c r="B196" s="34">
        <f t="shared" si="18"/>
        <v>5086.704141479651</v>
      </c>
      <c r="C196" s="32">
        <f t="shared" si="14"/>
        <v>2939.160266299988</v>
      </c>
      <c r="D196" s="23">
        <f t="shared" si="19"/>
        <v>8025.86440777964</v>
      </c>
      <c r="E196" s="36">
        <f t="shared" si="15"/>
        <v>2178289.4936813684</v>
      </c>
      <c r="G196" s="65">
        <v>182</v>
      </c>
      <c r="H196" s="65">
        <f>ROUND(雙周繳款金額-'雙週繳款(本息平均)'!$I196,0)</f>
        <v>5062</v>
      </c>
      <c r="I196" s="65">
        <f t="shared" si="16"/>
        <v>2936</v>
      </c>
      <c r="J196" s="65">
        <f t="shared" si="20"/>
        <v>7998</v>
      </c>
      <c r="K196" s="65">
        <f>K195-H196</f>
        <v>2182039</v>
      </c>
    </row>
    <row r="197" spans="1:11" ht="15.75">
      <c r="A197" s="29">
        <f t="shared" si="17"/>
        <v>183</v>
      </c>
      <c r="B197" s="34">
        <f t="shared" si="18"/>
        <v>5093.551627823951</v>
      </c>
      <c r="C197" s="32">
        <f t="shared" si="14"/>
        <v>2932.3127799556887</v>
      </c>
      <c r="D197" s="23">
        <f t="shared" si="19"/>
        <v>8025.86440777964</v>
      </c>
      <c r="E197" s="36">
        <f t="shared" si="15"/>
        <v>2173195.9420535443</v>
      </c>
      <c r="G197" s="65">
        <v>183</v>
      </c>
      <c r="H197" s="65">
        <f>ROUND(雙周繳款金額-'雙週繳款(本息平均)'!$I197,0)</f>
        <v>5069</v>
      </c>
      <c r="I197" s="65">
        <f t="shared" si="16"/>
        <v>2929</v>
      </c>
      <c r="J197" s="65">
        <f t="shared" si="20"/>
        <v>7998</v>
      </c>
      <c r="K197" s="65">
        <f>K196-H197</f>
        <v>2176970</v>
      </c>
    </row>
    <row r="198" spans="1:11" ht="15.75">
      <c r="A198" s="29">
        <f t="shared" si="17"/>
        <v>184</v>
      </c>
      <c r="B198" s="34">
        <f t="shared" si="18"/>
        <v>5100.40833193833</v>
      </c>
      <c r="C198" s="32">
        <f t="shared" si="14"/>
        <v>2925.45607584131</v>
      </c>
      <c r="D198" s="23">
        <f t="shared" si="19"/>
        <v>8025.86440777964</v>
      </c>
      <c r="E198" s="36">
        <f t="shared" si="15"/>
        <v>2168095.533721606</v>
      </c>
      <c r="G198" s="65">
        <v>184</v>
      </c>
      <c r="H198" s="65">
        <f>ROUND(雙周繳款金額-'雙週繳款(本息平均)'!$I198,0)</f>
        <v>5075</v>
      </c>
      <c r="I198" s="65">
        <f t="shared" si="16"/>
        <v>2923</v>
      </c>
      <c r="J198" s="65">
        <f t="shared" si="20"/>
        <v>7998</v>
      </c>
      <c r="K198" s="65">
        <f>K197-H198</f>
        <v>2171895</v>
      </c>
    </row>
    <row r="199" spans="1:11" ht="15.75">
      <c r="A199" s="29">
        <f t="shared" si="17"/>
        <v>185</v>
      </c>
      <c r="B199" s="34">
        <f t="shared" si="18"/>
        <v>5107.274266231324</v>
      </c>
      <c r="C199" s="32">
        <f t="shared" si="14"/>
        <v>2918.590141548316</v>
      </c>
      <c r="D199" s="23">
        <f t="shared" si="19"/>
        <v>8025.86440777964</v>
      </c>
      <c r="E199" s="36">
        <f t="shared" si="15"/>
        <v>2162988.2594553744</v>
      </c>
      <c r="G199" s="65">
        <v>185</v>
      </c>
      <c r="H199" s="65">
        <f>ROUND(雙周繳款金額-'雙週繳款(本息平均)'!$I199,0)</f>
        <v>5082</v>
      </c>
      <c r="I199" s="65">
        <f t="shared" si="16"/>
        <v>2916</v>
      </c>
      <c r="J199" s="65">
        <f t="shared" si="20"/>
        <v>7998</v>
      </c>
      <c r="K199" s="65">
        <f>K198-H199</f>
        <v>2166813</v>
      </c>
    </row>
    <row r="200" spans="1:11" ht="15.75">
      <c r="A200" s="29">
        <f t="shared" si="17"/>
        <v>186</v>
      </c>
      <c r="B200" s="34">
        <f t="shared" si="18"/>
        <v>5114.1494431281735</v>
      </c>
      <c r="C200" s="32">
        <f t="shared" si="14"/>
        <v>2911.714964651466</v>
      </c>
      <c r="D200" s="23">
        <f t="shared" si="19"/>
        <v>8025.86440777964</v>
      </c>
      <c r="E200" s="36">
        <f t="shared" si="15"/>
        <v>2157874.1100122463</v>
      </c>
      <c r="G200" s="65">
        <v>186</v>
      </c>
      <c r="H200" s="65">
        <f>ROUND(雙周繳款金額-'雙週繳款(本息平均)'!$I200,0)</f>
        <v>5089</v>
      </c>
      <c r="I200" s="65">
        <f t="shared" si="16"/>
        <v>2909</v>
      </c>
      <c r="J200" s="65">
        <f t="shared" si="20"/>
        <v>7998</v>
      </c>
      <c r="K200" s="65">
        <f>K199-H200</f>
        <v>2161724</v>
      </c>
    </row>
    <row r="201" spans="1:11" ht="15.75">
      <c r="A201" s="29">
        <f t="shared" si="17"/>
        <v>187</v>
      </c>
      <c r="B201" s="34">
        <f t="shared" si="18"/>
        <v>5121.033875070847</v>
      </c>
      <c r="C201" s="32">
        <f t="shared" si="14"/>
        <v>2904.8305327087933</v>
      </c>
      <c r="D201" s="23">
        <f t="shared" si="19"/>
        <v>8025.86440777964</v>
      </c>
      <c r="E201" s="36">
        <f t="shared" si="15"/>
        <v>2152753.0761371753</v>
      </c>
      <c r="G201" s="65">
        <v>187</v>
      </c>
      <c r="H201" s="65">
        <f>ROUND(雙周繳款金額-'雙週繳款(本息平均)'!$I201,0)</f>
        <v>5096</v>
      </c>
      <c r="I201" s="65">
        <f t="shared" si="16"/>
        <v>2902</v>
      </c>
      <c r="J201" s="65">
        <f t="shared" si="20"/>
        <v>7998</v>
      </c>
      <c r="K201" s="65">
        <f>K200-H201</f>
        <v>2156628</v>
      </c>
    </row>
    <row r="202" spans="1:11" ht="15.75">
      <c r="A202" s="29">
        <f t="shared" si="17"/>
        <v>188</v>
      </c>
      <c r="B202" s="34">
        <f t="shared" si="18"/>
        <v>5127.927574518057</v>
      </c>
      <c r="C202" s="32">
        <f t="shared" si="14"/>
        <v>2897.9368332615827</v>
      </c>
      <c r="D202" s="23">
        <f t="shared" si="19"/>
        <v>8025.86440777964</v>
      </c>
      <c r="E202" s="36">
        <f t="shared" si="15"/>
        <v>2147625.148562657</v>
      </c>
      <c r="G202" s="65">
        <v>188</v>
      </c>
      <c r="H202" s="65">
        <f>ROUND(雙周繳款金額-'雙週繳款(本息平均)'!$I202,0)</f>
        <v>5103</v>
      </c>
      <c r="I202" s="65">
        <f t="shared" si="16"/>
        <v>2895</v>
      </c>
      <c r="J202" s="65">
        <f t="shared" si="20"/>
        <v>7998</v>
      </c>
      <c r="K202" s="65">
        <f>K201-H202</f>
        <v>2151525</v>
      </c>
    </row>
    <row r="203" spans="1:11" ht="15.75">
      <c r="A203" s="29">
        <f t="shared" si="17"/>
        <v>189</v>
      </c>
      <c r="B203" s="34">
        <f t="shared" si="18"/>
        <v>5134.830553945293</v>
      </c>
      <c r="C203" s="32">
        <f t="shared" si="14"/>
        <v>2891.0338538343467</v>
      </c>
      <c r="D203" s="23">
        <f t="shared" si="19"/>
        <v>8025.86440777964</v>
      </c>
      <c r="E203" s="36">
        <f t="shared" si="15"/>
        <v>2142490.318008712</v>
      </c>
      <c r="G203" s="65">
        <v>189</v>
      </c>
      <c r="H203" s="65">
        <f>ROUND(雙周繳款金額-'雙週繳款(本息平均)'!$I203,0)</f>
        <v>5110</v>
      </c>
      <c r="I203" s="65">
        <f t="shared" si="16"/>
        <v>2888</v>
      </c>
      <c r="J203" s="65">
        <f t="shared" si="20"/>
        <v>7998</v>
      </c>
      <c r="K203" s="65">
        <f>K202-H203</f>
        <v>2146415</v>
      </c>
    </row>
    <row r="204" spans="1:11" ht="15.75">
      <c r="A204" s="29">
        <f t="shared" si="17"/>
        <v>190</v>
      </c>
      <c r="B204" s="34">
        <f t="shared" si="18"/>
        <v>5141.742825844834</v>
      </c>
      <c r="C204" s="32">
        <f t="shared" si="14"/>
        <v>2884.121581934805</v>
      </c>
      <c r="D204" s="23">
        <f t="shared" si="19"/>
        <v>8025.86440777964</v>
      </c>
      <c r="E204" s="36">
        <f t="shared" si="15"/>
        <v>2137348.5751828672</v>
      </c>
      <c r="G204" s="65">
        <v>190</v>
      </c>
      <c r="H204" s="65">
        <f>ROUND(雙周繳款金額-'雙週繳款(本息平均)'!$I204,0)</f>
        <v>5117</v>
      </c>
      <c r="I204" s="65">
        <f t="shared" si="16"/>
        <v>2881</v>
      </c>
      <c r="J204" s="65">
        <f t="shared" si="20"/>
        <v>7998</v>
      </c>
      <c r="K204" s="65">
        <f>K203-H204</f>
        <v>2141298</v>
      </c>
    </row>
    <row r="205" spans="1:11" ht="15.75">
      <c r="A205" s="29">
        <f t="shared" si="17"/>
        <v>191</v>
      </c>
      <c r="B205" s="34">
        <f t="shared" si="18"/>
        <v>5148.66440272578</v>
      </c>
      <c r="C205" s="32">
        <f t="shared" si="14"/>
        <v>2877.20000505386</v>
      </c>
      <c r="D205" s="23">
        <f t="shared" si="19"/>
        <v>8025.86440777964</v>
      </c>
      <c r="E205" s="36">
        <f t="shared" si="15"/>
        <v>2132199.9107801416</v>
      </c>
      <c r="G205" s="65">
        <v>191</v>
      </c>
      <c r="H205" s="65">
        <f>ROUND(雙周繳款金額-'雙週繳款(本息平均)'!$I205,0)</f>
        <v>5123</v>
      </c>
      <c r="I205" s="65">
        <f t="shared" si="16"/>
        <v>2875</v>
      </c>
      <c r="J205" s="65">
        <f t="shared" si="20"/>
        <v>7998</v>
      </c>
      <c r="K205" s="65">
        <f>K204-H205</f>
        <v>2136175</v>
      </c>
    </row>
    <row r="206" spans="1:11" ht="15.75">
      <c r="A206" s="29">
        <f t="shared" si="17"/>
        <v>192</v>
      </c>
      <c r="B206" s="34">
        <f t="shared" si="18"/>
        <v>5155.595297114064</v>
      </c>
      <c r="C206" s="32">
        <f t="shared" si="14"/>
        <v>2870.2691106655757</v>
      </c>
      <c r="D206" s="23">
        <f t="shared" si="19"/>
        <v>8025.86440777964</v>
      </c>
      <c r="E206" s="36">
        <f t="shared" si="15"/>
        <v>2127044.3154830276</v>
      </c>
      <c r="G206" s="65">
        <v>192</v>
      </c>
      <c r="H206" s="65">
        <f>ROUND(雙周繳款金額-'雙週繳款(本息平均)'!$I206,0)</f>
        <v>5130</v>
      </c>
      <c r="I206" s="65">
        <f t="shared" si="16"/>
        <v>2868</v>
      </c>
      <c r="J206" s="65">
        <f t="shared" si="20"/>
        <v>7998</v>
      </c>
      <c r="K206" s="65">
        <f>K205-H206</f>
        <v>2131045</v>
      </c>
    </row>
    <row r="207" spans="1:11" ht="15.75">
      <c r="A207" s="29">
        <f t="shared" si="17"/>
        <v>193</v>
      </c>
      <c r="B207" s="34">
        <f t="shared" si="18"/>
        <v>5162.535521552487</v>
      </c>
      <c r="C207" s="32">
        <f aca="true" t="shared" si="21" ref="C207:C270">E206*($B$2/26)</f>
        <v>2863.328886227153</v>
      </c>
      <c r="D207" s="23">
        <f t="shared" si="19"/>
        <v>8025.86440777964</v>
      </c>
      <c r="E207" s="36">
        <f aca="true" t="shared" si="22" ref="E207:E270">E206-B207</f>
        <v>2121881.779961475</v>
      </c>
      <c r="G207" s="65">
        <v>193</v>
      </c>
      <c r="H207" s="65">
        <f>ROUND(雙周繳款金額-'雙週繳款(本息平均)'!$I207,0)</f>
        <v>5137</v>
      </c>
      <c r="I207" s="65">
        <f aca="true" t="shared" si="23" ref="I207:I270">ROUND(K206*期利率,0)</f>
        <v>2861</v>
      </c>
      <c r="J207" s="65">
        <f t="shared" si="20"/>
        <v>7998</v>
      </c>
      <c r="K207" s="65">
        <f>K206-H207</f>
        <v>2125908</v>
      </c>
    </row>
    <row r="208" spans="1:11" ht="15.75">
      <c r="A208" s="29">
        <f aca="true" t="shared" si="24" ref="A208:A271">A207+1</f>
        <v>194</v>
      </c>
      <c r="B208" s="34">
        <f aca="true" t="shared" si="25" ref="B208:B271">$B$5-C208</f>
        <v>5169.485088600731</v>
      </c>
      <c r="C208" s="32">
        <f t="shared" si="21"/>
        <v>2856.379319178909</v>
      </c>
      <c r="D208" s="23">
        <f aca="true" t="shared" si="26" ref="D208:D298">$B$5</f>
        <v>8025.86440777964</v>
      </c>
      <c r="E208" s="36">
        <f t="shared" si="22"/>
        <v>2116712.2948728744</v>
      </c>
      <c r="G208" s="65">
        <v>194</v>
      </c>
      <c r="H208" s="65">
        <f>ROUND(雙周繳款金額-'雙週繳款(本息平均)'!$I208,0)</f>
        <v>5144</v>
      </c>
      <c r="I208" s="65">
        <f t="shared" si="23"/>
        <v>2854</v>
      </c>
      <c r="J208" s="65">
        <f aca="true" t="shared" si="27" ref="J208:J271">H208+I208</f>
        <v>7998</v>
      </c>
      <c r="K208" s="65">
        <f>K207-H208</f>
        <v>2120764</v>
      </c>
    </row>
    <row r="209" spans="1:11" ht="15.75">
      <c r="A209" s="29">
        <f t="shared" si="24"/>
        <v>195</v>
      </c>
      <c r="B209" s="34">
        <f t="shared" si="25"/>
        <v>5176.444010835386</v>
      </c>
      <c r="C209" s="32">
        <f t="shared" si="21"/>
        <v>2849.420396944254</v>
      </c>
      <c r="D209" s="23">
        <f t="shared" si="26"/>
        <v>8025.86440777964</v>
      </c>
      <c r="E209" s="36">
        <f t="shared" si="22"/>
        <v>2111535.850862039</v>
      </c>
      <c r="G209" s="65">
        <v>195</v>
      </c>
      <c r="H209" s="65">
        <f>ROUND(雙周繳款金額-'雙週繳款(本息平均)'!$I209,0)</f>
        <v>5151</v>
      </c>
      <c r="I209" s="65">
        <f t="shared" si="23"/>
        <v>2847</v>
      </c>
      <c r="J209" s="65">
        <f t="shared" si="27"/>
        <v>7998</v>
      </c>
      <c r="K209" s="65">
        <f>K208-H209</f>
        <v>2115613</v>
      </c>
    </row>
    <row r="210" spans="1:11" ht="15.75">
      <c r="A210" s="29">
        <f t="shared" si="24"/>
        <v>196</v>
      </c>
      <c r="B210" s="34">
        <f t="shared" si="25"/>
        <v>5183.412300849972</v>
      </c>
      <c r="C210" s="32">
        <f t="shared" si="21"/>
        <v>2842.452106929668</v>
      </c>
      <c r="D210" s="23">
        <f t="shared" si="26"/>
        <v>8025.86440777964</v>
      </c>
      <c r="E210" s="36">
        <f t="shared" si="22"/>
        <v>2106352.438561189</v>
      </c>
      <c r="G210" s="65">
        <v>196</v>
      </c>
      <c r="H210" s="65">
        <f>ROUND(雙周繳款金額-'雙週繳款(本息平均)'!$I210,0)</f>
        <v>5158</v>
      </c>
      <c r="I210" s="65">
        <f t="shared" si="23"/>
        <v>2840</v>
      </c>
      <c r="J210" s="65">
        <f t="shared" si="27"/>
        <v>7998</v>
      </c>
      <c r="K210" s="65">
        <f>K209-H210</f>
        <v>2110455</v>
      </c>
    </row>
    <row r="211" spans="1:11" ht="15.75">
      <c r="A211" s="29">
        <f t="shared" si="24"/>
        <v>197</v>
      </c>
      <c r="B211" s="34">
        <f t="shared" si="25"/>
        <v>5190.389971254962</v>
      </c>
      <c r="C211" s="32">
        <f t="shared" si="21"/>
        <v>2835.474436524678</v>
      </c>
      <c r="D211" s="23">
        <f t="shared" si="26"/>
        <v>8025.86440777964</v>
      </c>
      <c r="E211" s="36">
        <f t="shared" si="22"/>
        <v>2101162.048589934</v>
      </c>
      <c r="G211" s="65">
        <v>197</v>
      </c>
      <c r="H211" s="65">
        <f>ROUND(雙周繳款金額-'雙週繳款(本息平均)'!$I211,0)</f>
        <v>5165</v>
      </c>
      <c r="I211" s="65">
        <f t="shared" si="23"/>
        <v>2833</v>
      </c>
      <c r="J211" s="65">
        <f t="shared" si="27"/>
        <v>7998</v>
      </c>
      <c r="K211" s="65">
        <f>K210-H211</f>
        <v>2105290</v>
      </c>
    </row>
    <row r="212" spans="1:11" ht="15.75">
      <c r="A212" s="29">
        <f t="shared" si="24"/>
        <v>198</v>
      </c>
      <c r="B212" s="34">
        <f t="shared" si="25"/>
        <v>5197.377034677806</v>
      </c>
      <c r="C212" s="32">
        <f t="shared" si="21"/>
        <v>2828.4873731018347</v>
      </c>
      <c r="D212" s="23">
        <f t="shared" si="26"/>
        <v>8025.86440777964</v>
      </c>
      <c r="E212" s="36">
        <f t="shared" si="22"/>
        <v>2095964.6715552562</v>
      </c>
      <c r="G212" s="65">
        <v>198</v>
      </c>
      <c r="H212" s="65">
        <f>ROUND(雙周繳款金額-'雙週繳款(本息平均)'!$I212,0)</f>
        <v>5172</v>
      </c>
      <c r="I212" s="65">
        <f t="shared" si="23"/>
        <v>2826</v>
      </c>
      <c r="J212" s="65">
        <f t="shared" si="27"/>
        <v>7998</v>
      </c>
      <c r="K212" s="65">
        <f>K211-H212</f>
        <v>2100118</v>
      </c>
    </row>
    <row r="213" spans="1:11" ht="15.75">
      <c r="A213" s="29">
        <f t="shared" si="24"/>
        <v>199</v>
      </c>
      <c r="B213" s="34">
        <f t="shared" si="25"/>
        <v>5204.3735037629485</v>
      </c>
      <c r="C213" s="32">
        <f t="shared" si="21"/>
        <v>2821.4909040166913</v>
      </c>
      <c r="D213" s="23">
        <f t="shared" si="26"/>
        <v>8025.86440777964</v>
      </c>
      <c r="E213" s="36">
        <f t="shared" si="22"/>
        <v>2090760.2980514932</v>
      </c>
      <c r="G213" s="65">
        <v>199</v>
      </c>
      <c r="H213" s="65">
        <f>ROUND(雙周繳款金額-'雙週繳款(本息平均)'!$I213,0)</f>
        <v>5179</v>
      </c>
      <c r="I213" s="65">
        <f t="shared" si="23"/>
        <v>2819</v>
      </c>
      <c r="J213" s="65">
        <f t="shared" si="27"/>
        <v>7998</v>
      </c>
      <c r="K213" s="65">
        <f>K212-H213</f>
        <v>2094939</v>
      </c>
    </row>
    <row r="214" spans="1:11" ht="15.75">
      <c r="A214" s="29">
        <f t="shared" si="24"/>
        <v>200</v>
      </c>
      <c r="B214" s="34">
        <f t="shared" si="25"/>
        <v>5211.37939117186</v>
      </c>
      <c r="C214" s="32">
        <f t="shared" si="21"/>
        <v>2814.48501660778</v>
      </c>
      <c r="D214" s="23">
        <f t="shared" si="26"/>
        <v>8025.86440777964</v>
      </c>
      <c r="E214" s="36">
        <f t="shared" si="22"/>
        <v>2085548.9186603213</v>
      </c>
      <c r="G214" s="65">
        <v>200</v>
      </c>
      <c r="H214" s="65">
        <f>ROUND(雙周繳款金額-'雙週繳款(本息平均)'!$I214,0)</f>
        <v>5186</v>
      </c>
      <c r="I214" s="65">
        <f t="shared" si="23"/>
        <v>2812</v>
      </c>
      <c r="J214" s="65">
        <f t="shared" si="27"/>
        <v>7998</v>
      </c>
      <c r="K214" s="65">
        <f>K213-H214</f>
        <v>2089753</v>
      </c>
    </row>
    <row r="215" spans="1:11" ht="15.75">
      <c r="A215" s="29">
        <f t="shared" si="24"/>
        <v>201</v>
      </c>
      <c r="B215" s="34">
        <f t="shared" si="25"/>
        <v>5218.394709583054</v>
      </c>
      <c r="C215" s="32">
        <f t="shared" si="21"/>
        <v>2807.4696981965867</v>
      </c>
      <c r="D215" s="23">
        <f t="shared" si="26"/>
        <v>8025.86440777964</v>
      </c>
      <c r="E215" s="36">
        <f t="shared" si="22"/>
        <v>2080330.5239507381</v>
      </c>
      <c r="G215" s="65">
        <v>201</v>
      </c>
      <c r="H215" s="65">
        <f>ROUND(雙周繳款金額-'雙週繳款(本息平均)'!$I215,0)</f>
        <v>5193</v>
      </c>
      <c r="I215" s="65">
        <f t="shared" si="23"/>
        <v>2805</v>
      </c>
      <c r="J215" s="65">
        <f t="shared" si="27"/>
        <v>7998</v>
      </c>
      <c r="K215" s="65">
        <f>K214-H215</f>
        <v>2084560</v>
      </c>
    </row>
    <row r="216" spans="1:11" ht="15.75">
      <c r="A216" s="29">
        <f t="shared" si="24"/>
        <v>202</v>
      </c>
      <c r="B216" s="34">
        <f t="shared" si="25"/>
        <v>5225.419471692107</v>
      </c>
      <c r="C216" s="32">
        <f t="shared" si="21"/>
        <v>2800.4449360875324</v>
      </c>
      <c r="D216" s="23">
        <f t="shared" si="26"/>
        <v>8025.86440777964</v>
      </c>
      <c r="E216" s="36">
        <f t="shared" si="22"/>
        <v>2075105.104479046</v>
      </c>
      <c r="G216" s="65">
        <v>202</v>
      </c>
      <c r="H216" s="65">
        <f>ROUND(雙周繳款金額-'雙週繳款(本息平均)'!$I216,0)</f>
        <v>5200</v>
      </c>
      <c r="I216" s="65">
        <f t="shared" si="23"/>
        <v>2798</v>
      </c>
      <c r="J216" s="65">
        <f t="shared" si="27"/>
        <v>7998</v>
      </c>
      <c r="K216" s="65">
        <f>K215-H216</f>
        <v>2079360</v>
      </c>
    </row>
    <row r="217" spans="1:11" ht="15.75">
      <c r="A217" s="29">
        <f t="shared" si="24"/>
        <v>203</v>
      </c>
      <c r="B217" s="34">
        <f t="shared" si="25"/>
        <v>5232.453690211692</v>
      </c>
      <c r="C217" s="32">
        <f t="shared" si="21"/>
        <v>2793.410717567947</v>
      </c>
      <c r="D217" s="23">
        <f t="shared" si="26"/>
        <v>8025.86440777964</v>
      </c>
      <c r="E217" s="36">
        <f t="shared" si="22"/>
        <v>2069872.6507888343</v>
      </c>
      <c r="G217" s="65">
        <v>203</v>
      </c>
      <c r="H217" s="65">
        <f>ROUND(雙周繳款金額-'雙週繳款(本息平均)'!$I217,0)</f>
        <v>5207</v>
      </c>
      <c r="I217" s="65">
        <f t="shared" si="23"/>
        <v>2791</v>
      </c>
      <c r="J217" s="65">
        <f t="shared" si="27"/>
        <v>7998</v>
      </c>
      <c r="K217" s="65">
        <f>K216-H217</f>
        <v>2074153</v>
      </c>
    </row>
    <row r="218" spans="1:11" ht="15.75">
      <c r="A218" s="29">
        <f t="shared" si="24"/>
        <v>204</v>
      </c>
      <c r="B218" s="34">
        <f t="shared" si="25"/>
        <v>5239.497377871594</v>
      </c>
      <c r="C218" s="32">
        <f t="shared" si="21"/>
        <v>2786.3670299080463</v>
      </c>
      <c r="D218" s="23">
        <f t="shared" si="26"/>
        <v>8025.86440777964</v>
      </c>
      <c r="E218" s="36">
        <f t="shared" si="22"/>
        <v>2064633.1534109628</v>
      </c>
      <c r="G218" s="65">
        <v>204</v>
      </c>
      <c r="H218" s="65">
        <f>ROUND(雙周繳款金額-'雙週繳款(本息平均)'!$I218,0)</f>
        <v>5214</v>
      </c>
      <c r="I218" s="65">
        <f t="shared" si="23"/>
        <v>2784</v>
      </c>
      <c r="J218" s="65">
        <f t="shared" si="27"/>
        <v>7998</v>
      </c>
      <c r="K218" s="65">
        <f>K217-H218</f>
        <v>2068939</v>
      </c>
    </row>
    <row r="219" spans="1:11" ht="15.75">
      <c r="A219" s="29">
        <f t="shared" si="24"/>
        <v>205</v>
      </c>
      <c r="B219" s="34">
        <f t="shared" si="25"/>
        <v>5246.5505474187285</v>
      </c>
      <c r="C219" s="32">
        <f t="shared" si="21"/>
        <v>2779.313860360912</v>
      </c>
      <c r="D219" s="23">
        <f t="shared" si="26"/>
        <v>8025.86440777964</v>
      </c>
      <c r="E219" s="36">
        <f t="shared" si="22"/>
        <v>2059386.6028635441</v>
      </c>
      <c r="G219" s="65">
        <v>205</v>
      </c>
      <c r="H219" s="65">
        <f>ROUND(雙周繳款金額-'雙週繳款(本息平均)'!$I219,0)</f>
        <v>5221</v>
      </c>
      <c r="I219" s="65">
        <f t="shared" si="23"/>
        <v>2777</v>
      </c>
      <c r="J219" s="65">
        <f t="shared" si="27"/>
        <v>7998</v>
      </c>
      <c r="K219" s="65">
        <f>K218-H219</f>
        <v>2063718</v>
      </c>
    </row>
    <row r="220" spans="1:11" ht="15.75">
      <c r="A220" s="29">
        <f t="shared" si="24"/>
        <v>206</v>
      </c>
      <c r="B220" s="34">
        <f t="shared" si="25"/>
        <v>5253.613211617176</v>
      </c>
      <c r="C220" s="32">
        <f t="shared" si="21"/>
        <v>2772.2511961624637</v>
      </c>
      <c r="D220" s="23">
        <f t="shared" si="26"/>
        <v>8025.86440777964</v>
      </c>
      <c r="E220" s="36">
        <f t="shared" si="22"/>
        <v>2054132.989651927</v>
      </c>
      <c r="G220" s="65">
        <v>206</v>
      </c>
      <c r="H220" s="65">
        <f>ROUND(雙周繳款金額-'雙週繳款(本息平均)'!$I220,0)</f>
        <v>5228</v>
      </c>
      <c r="I220" s="65">
        <f t="shared" si="23"/>
        <v>2770</v>
      </c>
      <c r="J220" s="65">
        <f t="shared" si="27"/>
        <v>7998</v>
      </c>
      <c r="K220" s="65">
        <f>K219-H220</f>
        <v>2058490</v>
      </c>
    </row>
    <row r="221" spans="1:11" ht="15.75">
      <c r="A221" s="29">
        <f t="shared" si="24"/>
        <v>207</v>
      </c>
      <c r="B221" s="34">
        <f t="shared" si="25"/>
        <v>5260.685383248199</v>
      </c>
      <c r="C221" s="32">
        <f t="shared" si="21"/>
        <v>2765.1790245314405</v>
      </c>
      <c r="D221" s="23">
        <f t="shared" si="26"/>
        <v>8025.86440777964</v>
      </c>
      <c r="E221" s="36">
        <f t="shared" si="22"/>
        <v>2048872.3042686789</v>
      </c>
      <c r="G221" s="65">
        <v>207</v>
      </c>
      <c r="H221" s="65">
        <f>ROUND(雙周繳款金額-'雙週繳款(本息平均)'!$I221,0)</f>
        <v>5235</v>
      </c>
      <c r="I221" s="65">
        <f t="shared" si="23"/>
        <v>2763</v>
      </c>
      <c r="J221" s="65">
        <f t="shared" si="27"/>
        <v>7998</v>
      </c>
      <c r="K221" s="65">
        <f>K220-H221</f>
        <v>2053255</v>
      </c>
    </row>
    <row r="222" spans="1:11" ht="15.75">
      <c r="A222" s="29">
        <f t="shared" si="24"/>
        <v>208</v>
      </c>
      <c r="B222" s="34">
        <f t="shared" si="25"/>
        <v>5267.767075110264</v>
      </c>
      <c r="C222" s="32">
        <f t="shared" si="21"/>
        <v>2758.0973326693756</v>
      </c>
      <c r="D222" s="23">
        <f t="shared" si="26"/>
        <v>8025.86440777964</v>
      </c>
      <c r="E222" s="36">
        <f t="shared" si="22"/>
        <v>2043604.5371935687</v>
      </c>
      <c r="G222" s="65">
        <v>208</v>
      </c>
      <c r="H222" s="65">
        <f>ROUND(雙周繳款金額-'雙週繳款(本息平均)'!$I222,0)</f>
        <v>5242</v>
      </c>
      <c r="I222" s="65">
        <f t="shared" si="23"/>
        <v>2756</v>
      </c>
      <c r="J222" s="65">
        <f t="shared" si="27"/>
        <v>7998</v>
      </c>
      <c r="K222" s="65">
        <f>K221-H222</f>
        <v>2048013</v>
      </c>
    </row>
    <row r="223" spans="1:11" ht="15.75">
      <c r="A223" s="29">
        <f t="shared" si="24"/>
        <v>209</v>
      </c>
      <c r="B223" s="34">
        <f t="shared" si="25"/>
        <v>5274.8583000190665</v>
      </c>
      <c r="C223" s="32">
        <f t="shared" si="21"/>
        <v>2751.0061077605737</v>
      </c>
      <c r="D223" s="23">
        <f t="shared" si="26"/>
        <v>8025.86440777964</v>
      </c>
      <c r="E223" s="36">
        <f t="shared" si="22"/>
        <v>2038329.6788935496</v>
      </c>
      <c r="G223" s="65">
        <v>209</v>
      </c>
      <c r="H223" s="65">
        <f>ROUND(雙周繳款金額-'雙週繳款(本息平均)'!$I223,0)</f>
        <v>5249</v>
      </c>
      <c r="I223" s="65">
        <f t="shared" si="23"/>
        <v>2749</v>
      </c>
      <c r="J223" s="65">
        <f t="shared" si="27"/>
        <v>7998</v>
      </c>
      <c r="K223" s="65">
        <f>K222-H223</f>
        <v>2042764</v>
      </c>
    </row>
    <row r="224" spans="1:11" ht="15.75">
      <c r="A224" s="29">
        <f t="shared" si="24"/>
        <v>210</v>
      </c>
      <c r="B224" s="34">
        <f t="shared" si="25"/>
        <v>5281.959070807554</v>
      </c>
      <c r="C224" s="32">
        <f t="shared" si="21"/>
        <v>2743.9053369720864</v>
      </c>
      <c r="D224" s="23">
        <f t="shared" si="26"/>
        <v>8025.86440777964</v>
      </c>
      <c r="E224" s="36">
        <f t="shared" si="22"/>
        <v>2033047.719822742</v>
      </c>
      <c r="G224" s="65">
        <v>210</v>
      </c>
      <c r="H224" s="65">
        <f>ROUND(雙周繳款金額-'雙週繳款(本息平均)'!$I224,0)</f>
        <v>5256</v>
      </c>
      <c r="I224" s="65">
        <f t="shared" si="23"/>
        <v>2742</v>
      </c>
      <c r="J224" s="65">
        <f t="shared" si="27"/>
        <v>7998</v>
      </c>
      <c r="K224" s="65">
        <f>K223-H224</f>
        <v>2037508</v>
      </c>
    </row>
    <row r="225" spans="1:11" ht="15.75">
      <c r="A225" s="29">
        <f t="shared" si="24"/>
        <v>211</v>
      </c>
      <c r="B225" s="34">
        <f t="shared" si="25"/>
        <v>5289.069400325949</v>
      </c>
      <c r="C225" s="32">
        <f t="shared" si="21"/>
        <v>2736.7950074536916</v>
      </c>
      <c r="D225" s="23">
        <f t="shared" si="26"/>
        <v>8025.86440777964</v>
      </c>
      <c r="E225" s="36">
        <f t="shared" si="22"/>
        <v>2027758.6504224162</v>
      </c>
      <c r="G225" s="65">
        <v>211</v>
      </c>
      <c r="H225" s="65">
        <f>ROUND(雙周繳款金額-'雙週繳款(本息平均)'!$I225,0)</f>
        <v>5263</v>
      </c>
      <c r="I225" s="65">
        <f t="shared" si="23"/>
        <v>2735</v>
      </c>
      <c r="J225" s="65">
        <f t="shared" si="27"/>
        <v>7998</v>
      </c>
      <c r="K225" s="65">
        <f>K224-H225</f>
        <v>2032245</v>
      </c>
    </row>
    <row r="226" spans="1:11" ht="15.75">
      <c r="A226" s="29">
        <f t="shared" si="24"/>
        <v>212</v>
      </c>
      <c r="B226" s="34">
        <f t="shared" si="25"/>
        <v>5296.189301441771</v>
      </c>
      <c r="C226" s="32">
        <f t="shared" si="21"/>
        <v>2729.6751063378683</v>
      </c>
      <c r="D226" s="23">
        <f t="shared" si="26"/>
        <v>8025.86440777964</v>
      </c>
      <c r="E226" s="36">
        <f t="shared" si="22"/>
        <v>2022462.4611209745</v>
      </c>
      <c r="G226" s="65">
        <v>212</v>
      </c>
      <c r="H226" s="65">
        <f>ROUND(雙周繳款金額-'雙週繳款(本息平均)'!$I226,0)</f>
        <v>5270</v>
      </c>
      <c r="I226" s="65">
        <f t="shared" si="23"/>
        <v>2728</v>
      </c>
      <c r="J226" s="65">
        <f t="shared" si="27"/>
        <v>7998</v>
      </c>
      <c r="K226" s="65">
        <f>K225-H226</f>
        <v>2026975</v>
      </c>
    </row>
    <row r="227" spans="1:11" ht="15.75">
      <c r="A227" s="29">
        <f t="shared" si="24"/>
        <v>213</v>
      </c>
      <c r="B227" s="34">
        <f t="shared" si="25"/>
        <v>5303.318787039866</v>
      </c>
      <c r="C227" s="32">
        <f t="shared" si="21"/>
        <v>2722.5456207397738</v>
      </c>
      <c r="D227" s="23">
        <f t="shared" si="26"/>
        <v>8025.86440777964</v>
      </c>
      <c r="E227" s="36">
        <f t="shared" si="22"/>
        <v>2017159.1423339345</v>
      </c>
      <c r="G227" s="65">
        <v>213</v>
      </c>
      <c r="H227" s="65">
        <f>ROUND(雙周繳款金額-'雙週繳款(本息平均)'!$I227,0)</f>
        <v>5277</v>
      </c>
      <c r="I227" s="65">
        <f t="shared" si="23"/>
        <v>2721</v>
      </c>
      <c r="J227" s="65">
        <f t="shared" si="27"/>
        <v>7998</v>
      </c>
      <c r="K227" s="65">
        <f>K226-H227</f>
        <v>2021698</v>
      </c>
    </row>
    <row r="228" spans="1:11" ht="15.75">
      <c r="A228" s="29">
        <f t="shared" si="24"/>
        <v>214</v>
      </c>
      <c r="B228" s="34">
        <f t="shared" si="25"/>
        <v>5310.457870022419</v>
      </c>
      <c r="C228" s="32">
        <f t="shared" si="21"/>
        <v>2715.40653775722</v>
      </c>
      <c r="D228" s="23">
        <f t="shared" si="26"/>
        <v>8025.86440777964</v>
      </c>
      <c r="E228" s="36">
        <f t="shared" si="22"/>
        <v>2011848.6844639122</v>
      </c>
      <c r="G228" s="65">
        <v>214</v>
      </c>
      <c r="H228" s="65">
        <f>ROUND(雙周繳款金額-'雙週繳款(本息平均)'!$I228,0)</f>
        <v>5284</v>
      </c>
      <c r="I228" s="65">
        <f t="shared" si="23"/>
        <v>2714</v>
      </c>
      <c r="J228" s="65">
        <f t="shared" si="27"/>
        <v>7998</v>
      </c>
      <c r="K228" s="65">
        <f>K227-H228</f>
        <v>2016414</v>
      </c>
    </row>
    <row r="229" spans="1:11" ht="15.75">
      <c r="A229" s="29">
        <f t="shared" si="24"/>
        <v>215</v>
      </c>
      <c r="B229" s="34">
        <f t="shared" si="25"/>
        <v>5317.606563308988</v>
      </c>
      <c r="C229" s="32">
        <f t="shared" si="21"/>
        <v>2708.2578444706514</v>
      </c>
      <c r="D229" s="23">
        <f t="shared" si="26"/>
        <v>8025.86440777964</v>
      </c>
      <c r="E229" s="36">
        <f t="shared" si="22"/>
        <v>2006531.0779006032</v>
      </c>
      <c r="G229" s="65">
        <v>215</v>
      </c>
      <c r="H229" s="65">
        <f>ROUND(雙周繳款金額-'雙週繳款(本息平均)'!$I229,0)</f>
        <v>5291</v>
      </c>
      <c r="I229" s="65">
        <f t="shared" si="23"/>
        <v>2707</v>
      </c>
      <c r="J229" s="65">
        <f t="shared" si="27"/>
        <v>7998</v>
      </c>
      <c r="K229" s="65">
        <f>K228-H229</f>
        <v>2011123</v>
      </c>
    </row>
    <row r="230" spans="1:11" ht="15.75">
      <c r="A230" s="29">
        <f t="shared" si="24"/>
        <v>216</v>
      </c>
      <c r="B230" s="34">
        <f t="shared" si="25"/>
        <v>5324.76487983652</v>
      </c>
      <c r="C230" s="32">
        <f t="shared" si="21"/>
        <v>2701.09952794312</v>
      </c>
      <c r="D230" s="23">
        <f t="shared" si="26"/>
        <v>8025.86440777964</v>
      </c>
      <c r="E230" s="36">
        <f t="shared" si="22"/>
        <v>2001206.3130207667</v>
      </c>
      <c r="G230" s="65">
        <v>216</v>
      </c>
      <c r="H230" s="65">
        <f>ROUND(雙周繳款金額-'雙週繳款(本息平均)'!$I230,0)</f>
        <v>5298</v>
      </c>
      <c r="I230" s="65">
        <f t="shared" si="23"/>
        <v>2700</v>
      </c>
      <c r="J230" s="65">
        <f t="shared" si="27"/>
        <v>7998</v>
      </c>
      <c r="K230" s="65">
        <f>K229-H230</f>
        <v>2005825</v>
      </c>
    </row>
    <row r="231" spans="1:11" ht="15.75">
      <c r="A231" s="29">
        <f t="shared" si="24"/>
        <v>217</v>
      </c>
      <c r="B231" s="34">
        <f t="shared" si="25"/>
        <v>5331.932832559376</v>
      </c>
      <c r="C231" s="32">
        <f t="shared" si="21"/>
        <v>2693.9315752202633</v>
      </c>
      <c r="D231" s="23">
        <f t="shared" si="26"/>
        <v>8025.86440777964</v>
      </c>
      <c r="E231" s="36">
        <f t="shared" si="22"/>
        <v>1995874.3801882074</v>
      </c>
      <c r="G231" s="65">
        <v>217</v>
      </c>
      <c r="H231" s="65">
        <f>ROUND(雙周繳款金額-'雙週繳款(本息平均)'!$I231,0)</f>
        <v>5305</v>
      </c>
      <c r="I231" s="65">
        <f t="shared" si="23"/>
        <v>2693</v>
      </c>
      <c r="J231" s="65">
        <f t="shared" si="27"/>
        <v>7998</v>
      </c>
      <c r="K231" s="65">
        <f>K230-H231</f>
        <v>2000520</v>
      </c>
    </row>
    <row r="232" spans="1:11" ht="15.75">
      <c r="A232" s="29">
        <f t="shared" si="24"/>
        <v>218</v>
      </c>
      <c r="B232" s="34">
        <f t="shared" si="25"/>
        <v>5339.11043444936</v>
      </c>
      <c r="C232" s="32">
        <f t="shared" si="21"/>
        <v>2686.7539733302797</v>
      </c>
      <c r="D232" s="23">
        <f t="shared" si="26"/>
        <v>8025.86440777964</v>
      </c>
      <c r="E232" s="36">
        <f t="shared" si="22"/>
        <v>1990535.269753758</v>
      </c>
      <c r="G232" s="65">
        <v>218</v>
      </c>
      <c r="H232" s="65">
        <f>ROUND(雙周繳款金額-'雙週繳款(本息平均)'!$I232,0)</f>
        <v>5312</v>
      </c>
      <c r="I232" s="65">
        <f t="shared" si="23"/>
        <v>2686</v>
      </c>
      <c r="J232" s="65">
        <f t="shared" si="27"/>
        <v>7998</v>
      </c>
      <c r="K232" s="65">
        <f>K231-H232</f>
        <v>1995208</v>
      </c>
    </row>
    <row r="233" spans="1:11" ht="15.75">
      <c r="A233" s="29">
        <f t="shared" si="24"/>
        <v>219</v>
      </c>
      <c r="B233" s="34">
        <f t="shared" si="25"/>
        <v>5346.297698495735</v>
      </c>
      <c r="C233" s="32">
        <f t="shared" si="21"/>
        <v>2679.5667092839053</v>
      </c>
      <c r="D233" s="23">
        <f t="shared" si="26"/>
        <v>8025.86440777964</v>
      </c>
      <c r="E233" s="36">
        <f t="shared" si="22"/>
        <v>1985188.9720552624</v>
      </c>
      <c r="G233" s="65">
        <v>219</v>
      </c>
      <c r="H233" s="65">
        <f>ROUND(雙周繳款金額-'雙週繳款(本息平均)'!$I233,0)</f>
        <v>5320</v>
      </c>
      <c r="I233" s="65">
        <f t="shared" si="23"/>
        <v>2678</v>
      </c>
      <c r="J233" s="65">
        <f t="shared" si="27"/>
        <v>7998</v>
      </c>
      <c r="K233" s="65">
        <f>K232-H233</f>
        <v>1989888</v>
      </c>
    </row>
    <row r="234" spans="1:11" ht="15.75">
      <c r="A234" s="29">
        <f t="shared" si="24"/>
        <v>220</v>
      </c>
      <c r="B234" s="34">
        <f t="shared" si="25"/>
        <v>5353.494637705247</v>
      </c>
      <c r="C234" s="32">
        <f t="shared" si="21"/>
        <v>2672.369770074392</v>
      </c>
      <c r="D234" s="23">
        <f t="shared" si="26"/>
        <v>8025.86440777964</v>
      </c>
      <c r="E234" s="36">
        <f t="shared" si="22"/>
        <v>1979835.4774175573</v>
      </c>
      <c r="G234" s="65">
        <v>220</v>
      </c>
      <c r="H234" s="65">
        <f>ROUND(雙周繳款金額-'雙週繳款(本息平均)'!$I234,0)</f>
        <v>5327</v>
      </c>
      <c r="I234" s="65">
        <f t="shared" si="23"/>
        <v>2671</v>
      </c>
      <c r="J234" s="65">
        <f t="shared" si="27"/>
        <v>7998</v>
      </c>
      <c r="K234" s="65">
        <f>K233-H234</f>
        <v>1984561</v>
      </c>
    </row>
    <row r="235" spans="1:11" ht="15.75">
      <c r="A235" s="29">
        <f t="shared" si="24"/>
        <v>221</v>
      </c>
      <c r="B235" s="34">
        <f t="shared" si="25"/>
        <v>5360.701265102159</v>
      </c>
      <c r="C235" s="32">
        <f t="shared" si="21"/>
        <v>2665.163142677481</v>
      </c>
      <c r="D235" s="23">
        <f t="shared" si="26"/>
        <v>8025.86440777964</v>
      </c>
      <c r="E235" s="36">
        <f t="shared" si="22"/>
        <v>1974474.776152455</v>
      </c>
      <c r="G235" s="65">
        <v>221</v>
      </c>
      <c r="H235" s="65">
        <f>ROUND(雙周繳款金額-'雙週繳款(本息平均)'!$I235,0)</f>
        <v>5334</v>
      </c>
      <c r="I235" s="65">
        <f t="shared" si="23"/>
        <v>2664</v>
      </c>
      <c r="J235" s="65">
        <f t="shared" si="27"/>
        <v>7998</v>
      </c>
      <c r="K235" s="65">
        <f>K234-H235</f>
        <v>1979227</v>
      </c>
    </row>
    <row r="236" spans="1:11" ht="15.75">
      <c r="A236" s="29">
        <f t="shared" si="24"/>
        <v>222</v>
      </c>
      <c r="B236" s="34">
        <f t="shared" si="25"/>
        <v>5367.917593728258</v>
      </c>
      <c r="C236" s="32">
        <f t="shared" si="21"/>
        <v>2657.9468140513823</v>
      </c>
      <c r="D236" s="23">
        <f t="shared" si="26"/>
        <v>8025.86440777964</v>
      </c>
      <c r="E236" s="36">
        <f t="shared" si="22"/>
        <v>1969106.8585587267</v>
      </c>
      <c r="G236" s="65">
        <v>222</v>
      </c>
      <c r="H236" s="65">
        <f>ROUND(雙周繳款金額-'雙週繳款(本息平均)'!$I236,0)</f>
        <v>5341</v>
      </c>
      <c r="I236" s="65">
        <f t="shared" si="23"/>
        <v>2657</v>
      </c>
      <c r="J236" s="65">
        <f t="shared" si="27"/>
        <v>7998</v>
      </c>
      <c r="K236" s="65">
        <f>K235-H236</f>
        <v>1973886</v>
      </c>
    </row>
    <row r="237" spans="1:11" ht="15.75">
      <c r="A237" s="29">
        <f t="shared" si="24"/>
        <v>223</v>
      </c>
      <c r="B237" s="34">
        <f t="shared" si="25"/>
        <v>5375.143636642892</v>
      </c>
      <c r="C237" s="32">
        <f t="shared" si="21"/>
        <v>2650.7207711367478</v>
      </c>
      <c r="D237" s="23">
        <f t="shared" si="26"/>
        <v>8025.86440777964</v>
      </c>
      <c r="E237" s="36">
        <f t="shared" si="22"/>
        <v>1963731.7149220838</v>
      </c>
      <c r="G237" s="65">
        <v>223</v>
      </c>
      <c r="H237" s="65">
        <f>ROUND(雙周繳款金額-'雙週繳款(本息平均)'!$I237,0)</f>
        <v>5348</v>
      </c>
      <c r="I237" s="65">
        <f t="shared" si="23"/>
        <v>2650</v>
      </c>
      <c r="J237" s="65">
        <f t="shared" si="27"/>
        <v>7998</v>
      </c>
      <c r="K237" s="65">
        <f>K236-H237</f>
        <v>1968538</v>
      </c>
    </row>
    <row r="238" spans="1:11" ht="15.75">
      <c r="A238" s="29">
        <f t="shared" si="24"/>
        <v>224</v>
      </c>
      <c r="B238" s="34">
        <f t="shared" si="25"/>
        <v>5382.379406922988</v>
      </c>
      <c r="C238" s="32">
        <f t="shared" si="21"/>
        <v>2643.4850008566514</v>
      </c>
      <c r="D238" s="23">
        <f t="shared" si="26"/>
        <v>8025.86440777964</v>
      </c>
      <c r="E238" s="36">
        <f t="shared" si="22"/>
        <v>1958349.3355151608</v>
      </c>
      <c r="G238" s="65">
        <v>224</v>
      </c>
      <c r="H238" s="65">
        <f>ROUND(雙周繳款金額-'雙週繳款(本息平均)'!$I238,0)</f>
        <v>5355</v>
      </c>
      <c r="I238" s="65">
        <f t="shared" si="23"/>
        <v>2643</v>
      </c>
      <c r="J238" s="65">
        <f t="shared" si="27"/>
        <v>7998</v>
      </c>
      <c r="K238" s="65">
        <f>K237-H238</f>
        <v>1963183</v>
      </c>
    </row>
    <row r="239" spans="1:11" ht="15.75">
      <c r="A239" s="29">
        <f t="shared" si="24"/>
        <v>225</v>
      </c>
      <c r="B239" s="34">
        <f t="shared" si="25"/>
        <v>5389.624917663077</v>
      </c>
      <c r="C239" s="32">
        <f t="shared" si="21"/>
        <v>2636.239490116563</v>
      </c>
      <c r="D239" s="23">
        <f t="shared" si="26"/>
        <v>8025.86440777964</v>
      </c>
      <c r="E239" s="36">
        <f t="shared" si="22"/>
        <v>1952959.7105974976</v>
      </c>
      <c r="G239" s="65">
        <v>225</v>
      </c>
      <c r="H239" s="65">
        <f>ROUND(雙周繳款金額-'雙週繳款(本息平均)'!$I239,0)</f>
        <v>5362</v>
      </c>
      <c r="I239" s="65">
        <f t="shared" si="23"/>
        <v>2636</v>
      </c>
      <c r="J239" s="65">
        <f t="shared" si="27"/>
        <v>7998</v>
      </c>
      <c r="K239" s="65">
        <f>K238-H239</f>
        <v>1957821</v>
      </c>
    </row>
    <row r="240" spans="1:11" ht="15.75">
      <c r="A240" s="29">
        <f t="shared" si="24"/>
        <v>226</v>
      </c>
      <c r="B240" s="34">
        <f t="shared" si="25"/>
        <v>5396.880181975315</v>
      </c>
      <c r="C240" s="32">
        <f t="shared" si="21"/>
        <v>2628.984225804324</v>
      </c>
      <c r="D240" s="23">
        <f t="shared" si="26"/>
        <v>8025.86440777964</v>
      </c>
      <c r="E240" s="36">
        <f t="shared" si="22"/>
        <v>1947562.8304155222</v>
      </c>
      <c r="G240" s="65">
        <v>226</v>
      </c>
      <c r="H240" s="65">
        <f>ROUND(雙周繳款金額-'雙週繳款(本息平均)'!$I240,0)</f>
        <v>5370</v>
      </c>
      <c r="I240" s="65">
        <f t="shared" si="23"/>
        <v>2628</v>
      </c>
      <c r="J240" s="65">
        <f t="shared" si="27"/>
        <v>7998</v>
      </c>
      <c r="K240" s="65">
        <f>K239-H240</f>
        <v>1952451</v>
      </c>
    </row>
    <row r="241" spans="1:11" ht="15.75">
      <c r="A241" s="29">
        <f t="shared" si="24"/>
        <v>227</v>
      </c>
      <c r="B241" s="34">
        <f t="shared" si="25"/>
        <v>5404.145212989513</v>
      </c>
      <c r="C241" s="32">
        <f t="shared" si="21"/>
        <v>2621.7191947901265</v>
      </c>
      <c r="D241" s="23">
        <f t="shared" si="26"/>
        <v>8025.86440777964</v>
      </c>
      <c r="E241" s="36">
        <f t="shared" si="22"/>
        <v>1942158.6852025327</v>
      </c>
      <c r="G241" s="65">
        <v>227</v>
      </c>
      <c r="H241" s="65">
        <f>ROUND(雙周繳款金額-'雙週繳款(本息平均)'!$I241,0)</f>
        <v>5377</v>
      </c>
      <c r="I241" s="65">
        <f t="shared" si="23"/>
        <v>2621</v>
      </c>
      <c r="J241" s="65">
        <f t="shared" si="27"/>
        <v>7998</v>
      </c>
      <c r="K241" s="65">
        <f>K240-H241</f>
        <v>1947074</v>
      </c>
    </row>
    <row r="242" spans="1:11" ht="15.75">
      <c r="A242" s="29">
        <f t="shared" si="24"/>
        <v>228</v>
      </c>
      <c r="B242" s="34">
        <f t="shared" si="25"/>
        <v>5411.420023853153</v>
      </c>
      <c r="C242" s="32">
        <f t="shared" si="21"/>
        <v>2614.444383926487</v>
      </c>
      <c r="D242" s="23">
        <f t="shared" si="26"/>
        <v>8025.86440777964</v>
      </c>
      <c r="E242" s="36">
        <f t="shared" si="22"/>
        <v>1936747.2651786795</v>
      </c>
      <c r="G242" s="65">
        <v>228</v>
      </c>
      <c r="H242" s="65">
        <f>ROUND(雙周繳款金額-'雙週繳款(本息平均)'!$I242,0)</f>
        <v>5384</v>
      </c>
      <c r="I242" s="65">
        <f t="shared" si="23"/>
        <v>2614</v>
      </c>
      <c r="J242" s="65">
        <f t="shared" si="27"/>
        <v>7998</v>
      </c>
      <c r="K242" s="65">
        <f>K241-H242</f>
        <v>1941690</v>
      </c>
    </row>
    <row r="243" spans="1:11" ht="15.75">
      <c r="A243" s="29">
        <f t="shared" si="24"/>
        <v>229</v>
      </c>
      <c r="B243" s="34">
        <f t="shared" si="25"/>
        <v>5418.704627731417</v>
      </c>
      <c r="C243" s="32">
        <f t="shared" si="21"/>
        <v>2607.1597800482227</v>
      </c>
      <c r="D243" s="23">
        <f t="shared" si="26"/>
        <v>8025.86440777964</v>
      </c>
      <c r="E243" s="36">
        <f t="shared" si="22"/>
        <v>1931328.5605509481</v>
      </c>
      <c r="G243" s="65">
        <v>229</v>
      </c>
      <c r="H243" s="65">
        <f>ROUND(雙周繳款金額-'雙週繳款(本息平均)'!$I243,0)</f>
        <v>5391</v>
      </c>
      <c r="I243" s="65">
        <f t="shared" si="23"/>
        <v>2607</v>
      </c>
      <c r="J243" s="65">
        <f t="shared" si="27"/>
        <v>7998</v>
      </c>
      <c r="K243" s="65">
        <f>K242-H243</f>
        <v>1936299</v>
      </c>
    </row>
    <row r="244" spans="1:11" ht="15.75">
      <c r="A244" s="29">
        <f t="shared" si="24"/>
        <v>230</v>
      </c>
      <c r="B244" s="34">
        <f t="shared" si="25"/>
        <v>5425.999037807209</v>
      </c>
      <c r="C244" s="32">
        <f t="shared" si="21"/>
        <v>2599.8653699724305</v>
      </c>
      <c r="D244" s="23">
        <f t="shared" si="26"/>
        <v>8025.86440777964</v>
      </c>
      <c r="E244" s="36">
        <f t="shared" si="22"/>
        <v>1925902.561513141</v>
      </c>
      <c r="G244" s="65">
        <v>230</v>
      </c>
      <c r="H244" s="65">
        <f>ROUND(雙周繳款金額-'雙週繳款(本息平均)'!$I244,0)</f>
        <v>5399</v>
      </c>
      <c r="I244" s="65">
        <f t="shared" si="23"/>
        <v>2599</v>
      </c>
      <c r="J244" s="65">
        <f t="shared" si="27"/>
        <v>7998</v>
      </c>
      <c r="K244" s="65">
        <f>K243-H244</f>
        <v>1930900</v>
      </c>
    </row>
    <row r="245" spans="1:11" ht="15.75">
      <c r="A245" s="29">
        <f t="shared" si="24"/>
        <v>231</v>
      </c>
      <c r="B245" s="34">
        <f t="shared" si="25"/>
        <v>5433.3032672811805</v>
      </c>
      <c r="C245" s="32">
        <f t="shared" si="21"/>
        <v>2592.5611404984593</v>
      </c>
      <c r="D245" s="23">
        <f t="shared" si="26"/>
        <v>8025.86440777964</v>
      </c>
      <c r="E245" s="36">
        <f t="shared" si="22"/>
        <v>1920469.2582458598</v>
      </c>
      <c r="G245" s="65">
        <v>231</v>
      </c>
      <c r="H245" s="65">
        <f>ROUND(雙周繳款金額-'雙週繳款(本息平均)'!$I245,0)</f>
        <v>5406</v>
      </c>
      <c r="I245" s="65">
        <f t="shared" si="23"/>
        <v>2592</v>
      </c>
      <c r="J245" s="65">
        <f t="shared" si="27"/>
        <v>7998</v>
      </c>
      <c r="K245" s="65">
        <f>K244-H245</f>
        <v>1925494</v>
      </c>
    </row>
    <row r="246" spans="1:11" ht="15.75">
      <c r="A246" s="29">
        <f t="shared" si="24"/>
        <v>232</v>
      </c>
      <c r="B246" s="34">
        <f t="shared" si="25"/>
        <v>5440.617329371751</v>
      </c>
      <c r="C246" s="32">
        <f t="shared" si="21"/>
        <v>2585.2470784078882</v>
      </c>
      <c r="D246" s="23">
        <f t="shared" si="26"/>
        <v>8025.86440777964</v>
      </c>
      <c r="E246" s="36">
        <f t="shared" si="22"/>
        <v>1915028.640916488</v>
      </c>
      <c r="G246" s="65">
        <v>232</v>
      </c>
      <c r="H246" s="65">
        <f>ROUND(雙周繳款金額-'雙週繳款(本息平均)'!$I246,0)</f>
        <v>5413</v>
      </c>
      <c r="I246" s="65">
        <f t="shared" si="23"/>
        <v>2585</v>
      </c>
      <c r="J246" s="65">
        <f t="shared" si="27"/>
        <v>7998</v>
      </c>
      <c r="K246" s="65">
        <f>K245-H246</f>
        <v>1920081</v>
      </c>
    </row>
    <row r="247" spans="1:11" ht="15.75">
      <c r="A247" s="29">
        <f t="shared" si="24"/>
        <v>233</v>
      </c>
      <c r="B247" s="34">
        <f t="shared" si="25"/>
        <v>5447.941237315137</v>
      </c>
      <c r="C247" s="32">
        <f t="shared" si="21"/>
        <v>2577.923170464503</v>
      </c>
      <c r="D247" s="23">
        <f t="shared" si="26"/>
        <v>8025.86440777964</v>
      </c>
      <c r="E247" s="36">
        <f t="shared" si="22"/>
        <v>1909580.6996791728</v>
      </c>
      <c r="G247" s="65">
        <v>233</v>
      </c>
      <c r="H247" s="65">
        <f>ROUND(雙周繳款金額-'雙週繳款(本息平均)'!$I247,0)</f>
        <v>5420</v>
      </c>
      <c r="I247" s="65">
        <f t="shared" si="23"/>
        <v>2578</v>
      </c>
      <c r="J247" s="65">
        <f t="shared" si="27"/>
        <v>7998</v>
      </c>
      <c r="K247" s="65">
        <f>K246-H247</f>
        <v>1914661</v>
      </c>
    </row>
    <row r="248" spans="1:11" ht="15.75">
      <c r="A248" s="29">
        <f t="shared" si="24"/>
        <v>234</v>
      </c>
      <c r="B248" s="34">
        <f t="shared" si="25"/>
        <v>5455.275004365369</v>
      </c>
      <c r="C248" s="32">
        <f t="shared" si="21"/>
        <v>2570.5894034142716</v>
      </c>
      <c r="D248" s="23">
        <f t="shared" si="26"/>
        <v>8025.86440777964</v>
      </c>
      <c r="E248" s="36">
        <f t="shared" si="22"/>
        <v>1904125.4246748073</v>
      </c>
      <c r="G248" s="65">
        <v>234</v>
      </c>
      <c r="H248" s="65">
        <f>ROUND(雙周繳款金額-'雙週繳款(本息平均)'!$I248,0)</f>
        <v>5428</v>
      </c>
      <c r="I248" s="65">
        <f t="shared" si="23"/>
        <v>2570</v>
      </c>
      <c r="J248" s="65">
        <f t="shared" si="27"/>
        <v>7998</v>
      </c>
      <c r="K248" s="65">
        <f>K247-H248</f>
        <v>1909233</v>
      </c>
    </row>
    <row r="249" spans="1:11" ht="15.75">
      <c r="A249" s="29">
        <f t="shared" si="24"/>
        <v>235</v>
      </c>
      <c r="B249" s="34">
        <f t="shared" si="25"/>
        <v>5462.6186437943215</v>
      </c>
      <c r="C249" s="32">
        <f t="shared" si="21"/>
        <v>2563.245763985318</v>
      </c>
      <c r="D249" s="23">
        <f t="shared" si="26"/>
        <v>8025.86440777964</v>
      </c>
      <c r="E249" s="36">
        <f t="shared" si="22"/>
        <v>1898662.8060310131</v>
      </c>
      <c r="G249" s="65">
        <v>235</v>
      </c>
      <c r="H249" s="65">
        <f>ROUND(雙周繳款金額-'雙週繳款(本息平均)'!$I249,0)</f>
        <v>5435</v>
      </c>
      <c r="I249" s="65">
        <f t="shared" si="23"/>
        <v>2563</v>
      </c>
      <c r="J249" s="65">
        <f t="shared" si="27"/>
        <v>7998</v>
      </c>
      <c r="K249" s="65">
        <f>K248-H249</f>
        <v>1903798</v>
      </c>
    </row>
    <row r="250" spans="1:11" ht="15.75">
      <c r="A250" s="29">
        <f t="shared" si="24"/>
        <v>236</v>
      </c>
      <c r="B250" s="34">
        <f t="shared" si="25"/>
        <v>5469.972168891737</v>
      </c>
      <c r="C250" s="32">
        <f t="shared" si="21"/>
        <v>2555.8922388879027</v>
      </c>
      <c r="D250" s="23">
        <f t="shared" si="26"/>
        <v>8025.86440777964</v>
      </c>
      <c r="E250" s="36">
        <f t="shared" si="22"/>
        <v>1893192.8338621214</v>
      </c>
      <c r="G250" s="65">
        <v>236</v>
      </c>
      <c r="H250" s="65">
        <f>ROUND(雙周繳款金額-'雙週繳款(本息平均)'!$I250,0)</f>
        <v>5442</v>
      </c>
      <c r="I250" s="65">
        <f t="shared" si="23"/>
        <v>2556</v>
      </c>
      <c r="J250" s="65">
        <f t="shared" si="27"/>
        <v>7998</v>
      </c>
      <c r="K250" s="65">
        <f>K249-H250</f>
        <v>1898356</v>
      </c>
    </row>
    <row r="251" spans="1:11" ht="15.75">
      <c r="A251" s="29">
        <f t="shared" si="24"/>
        <v>237</v>
      </c>
      <c r="B251" s="34">
        <f t="shared" si="25"/>
        <v>5477.335592965245</v>
      </c>
      <c r="C251" s="32">
        <f t="shared" si="21"/>
        <v>2548.5288148143945</v>
      </c>
      <c r="D251" s="23">
        <f t="shared" si="26"/>
        <v>8025.86440777964</v>
      </c>
      <c r="E251" s="36">
        <f t="shared" si="22"/>
        <v>1887715.4982691563</v>
      </c>
      <c r="G251" s="65">
        <v>237</v>
      </c>
      <c r="H251" s="65">
        <f>ROUND(雙周繳款金額-'雙週繳款(本息平均)'!$I251,0)</f>
        <v>5450</v>
      </c>
      <c r="I251" s="65">
        <f t="shared" si="23"/>
        <v>2548</v>
      </c>
      <c r="J251" s="65">
        <f t="shared" si="27"/>
        <v>7998</v>
      </c>
      <c r="K251" s="65">
        <f>K250-H251</f>
        <v>1892906</v>
      </c>
    </row>
    <row r="252" spans="1:11" ht="15.75">
      <c r="A252" s="29">
        <f t="shared" si="24"/>
        <v>238</v>
      </c>
      <c r="B252" s="34">
        <f t="shared" si="25"/>
        <v>5484.708929340391</v>
      </c>
      <c r="C252" s="32">
        <f t="shared" si="21"/>
        <v>2541.1554784392492</v>
      </c>
      <c r="D252" s="23">
        <f t="shared" si="26"/>
        <v>8025.86440777964</v>
      </c>
      <c r="E252" s="36">
        <f t="shared" si="22"/>
        <v>1882230.789339816</v>
      </c>
      <c r="G252" s="65">
        <v>238</v>
      </c>
      <c r="H252" s="65">
        <f>ROUND(雙周繳款金額-'雙週繳款(本息平均)'!$I252,0)</f>
        <v>5457</v>
      </c>
      <c r="I252" s="65">
        <f t="shared" si="23"/>
        <v>2541</v>
      </c>
      <c r="J252" s="65">
        <f t="shared" si="27"/>
        <v>7998</v>
      </c>
      <c r="K252" s="65">
        <f>K251-H252</f>
        <v>1887449</v>
      </c>
    </row>
    <row r="253" spans="1:11" ht="15.75">
      <c r="A253" s="29">
        <f t="shared" si="24"/>
        <v>239</v>
      </c>
      <c r="B253" s="34">
        <f t="shared" si="25"/>
        <v>5492.092191360656</v>
      </c>
      <c r="C253" s="32">
        <f t="shared" si="21"/>
        <v>2533.772216418983</v>
      </c>
      <c r="D253" s="23">
        <f t="shared" si="26"/>
        <v>8025.86440777964</v>
      </c>
      <c r="E253" s="36">
        <f t="shared" si="22"/>
        <v>1876738.6971484553</v>
      </c>
      <c r="G253" s="65">
        <v>239</v>
      </c>
      <c r="H253" s="65">
        <f>ROUND(雙周繳款金額-'雙週繳款(本息平均)'!$I253,0)</f>
        <v>5464</v>
      </c>
      <c r="I253" s="65">
        <f t="shared" si="23"/>
        <v>2534</v>
      </c>
      <c r="J253" s="65">
        <f t="shared" si="27"/>
        <v>7998</v>
      </c>
      <c r="K253" s="65">
        <f>K252-H253</f>
        <v>1881985</v>
      </c>
    </row>
    <row r="254" spans="1:11" ht="15.75">
      <c r="A254" s="29">
        <f t="shared" si="24"/>
        <v>240</v>
      </c>
      <c r="B254" s="34">
        <f t="shared" si="25"/>
        <v>5499.485392387488</v>
      </c>
      <c r="C254" s="32">
        <f t="shared" si="21"/>
        <v>2526.379015392152</v>
      </c>
      <c r="D254" s="23">
        <f t="shared" si="26"/>
        <v>8025.86440777964</v>
      </c>
      <c r="E254" s="36">
        <f t="shared" si="22"/>
        <v>1871239.2117560678</v>
      </c>
      <c r="G254" s="65">
        <v>240</v>
      </c>
      <c r="H254" s="65">
        <f>ROUND(雙周繳款金額-'雙週繳款(本息平均)'!$I254,0)</f>
        <v>5471</v>
      </c>
      <c r="I254" s="65">
        <f t="shared" si="23"/>
        <v>2527</v>
      </c>
      <c r="J254" s="65">
        <f t="shared" si="27"/>
        <v>7998</v>
      </c>
      <c r="K254" s="65">
        <f>K253-H254</f>
        <v>1876514</v>
      </c>
    </row>
    <row r="255" spans="1:11" ht="15.75">
      <c r="A255" s="29">
        <f t="shared" si="24"/>
        <v>241</v>
      </c>
      <c r="B255" s="34">
        <f t="shared" si="25"/>
        <v>5506.888545800317</v>
      </c>
      <c r="C255" s="32">
        <f t="shared" si="21"/>
        <v>2518.9758619793224</v>
      </c>
      <c r="D255" s="23">
        <f t="shared" si="26"/>
        <v>8025.86440777964</v>
      </c>
      <c r="E255" s="36">
        <f t="shared" si="22"/>
        <v>1865732.3232102676</v>
      </c>
      <c r="G255" s="65">
        <v>241</v>
      </c>
      <c r="H255" s="65">
        <f>ROUND(雙周繳款金額-'雙週繳款(本息平均)'!$I255,0)</f>
        <v>5479</v>
      </c>
      <c r="I255" s="65">
        <f t="shared" si="23"/>
        <v>2519</v>
      </c>
      <c r="J255" s="65">
        <f t="shared" si="27"/>
        <v>7998</v>
      </c>
      <c r="K255" s="65">
        <f>K254-H255</f>
        <v>1871035</v>
      </c>
    </row>
    <row r="256" spans="1:11" ht="15.75">
      <c r="A256" s="29">
        <f t="shared" si="24"/>
        <v>242</v>
      </c>
      <c r="B256" s="34">
        <f t="shared" si="25"/>
        <v>5514.301664996587</v>
      </c>
      <c r="C256" s="32">
        <f t="shared" si="21"/>
        <v>2511.5627427830527</v>
      </c>
      <c r="D256" s="23">
        <f t="shared" si="26"/>
        <v>8025.86440777964</v>
      </c>
      <c r="E256" s="36">
        <f t="shared" si="22"/>
        <v>1860218.021545271</v>
      </c>
      <c r="G256" s="65">
        <v>242</v>
      </c>
      <c r="H256" s="65">
        <f>ROUND(雙周繳款金額-'雙週繳款(本息平均)'!$I256,0)</f>
        <v>5486</v>
      </c>
      <c r="I256" s="65">
        <f t="shared" si="23"/>
        <v>2512</v>
      </c>
      <c r="J256" s="65">
        <f t="shared" si="27"/>
        <v>7998</v>
      </c>
      <c r="K256" s="65">
        <f>K255-H256</f>
        <v>1865549</v>
      </c>
    </row>
    <row r="257" spans="1:11" ht="15.75">
      <c r="A257" s="29">
        <f t="shared" si="24"/>
        <v>243</v>
      </c>
      <c r="B257" s="34">
        <f t="shared" si="25"/>
        <v>5521.724763391775</v>
      </c>
      <c r="C257" s="32">
        <f t="shared" si="21"/>
        <v>2504.139644387865</v>
      </c>
      <c r="D257" s="23">
        <f t="shared" si="26"/>
        <v>8025.86440777964</v>
      </c>
      <c r="E257" s="36">
        <f t="shared" si="22"/>
        <v>1854696.2967818792</v>
      </c>
      <c r="G257" s="65">
        <v>243</v>
      </c>
      <c r="H257" s="65">
        <f>ROUND(雙周繳款金額-'雙週繳款(本息平均)'!$I257,0)</f>
        <v>5494</v>
      </c>
      <c r="I257" s="65">
        <f t="shared" si="23"/>
        <v>2504</v>
      </c>
      <c r="J257" s="65">
        <f t="shared" si="27"/>
        <v>7998</v>
      </c>
      <c r="K257" s="65">
        <f>K256-H257</f>
        <v>1860055</v>
      </c>
    </row>
    <row r="258" spans="1:11" ht="15.75">
      <c r="A258" s="29">
        <f t="shared" si="24"/>
        <v>244</v>
      </c>
      <c r="B258" s="34">
        <f t="shared" si="25"/>
        <v>5529.157854419418</v>
      </c>
      <c r="C258" s="32">
        <f t="shared" si="21"/>
        <v>2496.706553360222</v>
      </c>
      <c r="D258" s="23">
        <f t="shared" si="26"/>
        <v>8025.86440777964</v>
      </c>
      <c r="E258" s="36">
        <f t="shared" si="22"/>
        <v>1849167.1389274597</v>
      </c>
      <c r="G258" s="65">
        <v>244</v>
      </c>
      <c r="H258" s="65">
        <f>ROUND(雙周繳款金額-'雙週繳款(本息平均)'!$I258,0)</f>
        <v>5501</v>
      </c>
      <c r="I258" s="65">
        <f t="shared" si="23"/>
        <v>2497</v>
      </c>
      <c r="J258" s="65">
        <f t="shared" si="27"/>
        <v>7998</v>
      </c>
      <c r="K258" s="65">
        <f>K257-H258</f>
        <v>1854554</v>
      </c>
    </row>
    <row r="259" spans="1:11" ht="15.75">
      <c r="A259" s="29">
        <f t="shared" si="24"/>
        <v>245</v>
      </c>
      <c r="B259" s="34">
        <f t="shared" si="25"/>
        <v>5536.600951531136</v>
      </c>
      <c r="C259" s="32">
        <f t="shared" si="21"/>
        <v>2489.2634562485036</v>
      </c>
      <c r="D259" s="23">
        <f t="shared" si="26"/>
        <v>8025.86440777964</v>
      </c>
      <c r="E259" s="36">
        <f t="shared" si="22"/>
        <v>1843630.5379759285</v>
      </c>
      <c r="G259" s="65">
        <v>245</v>
      </c>
      <c r="H259" s="65">
        <f>ROUND(雙周繳款金額-'雙週繳款(本息平均)'!$I259,0)</f>
        <v>5508</v>
      </c>
      <c r="I259" s="65">
        <f t="shared" si="23"/>
        <v>2490</v>
      </c>
      <c r="J259" s="65">
        <f t="shared" si="27"/>
        <v>7998</v>
      </c>
      <c r="K259" s="65">
        <f>K258-H259</f>
        <v>1849046</v>
      </c>
    </row>
    <row r="260" spans="1:11" ht="15.75">
      <c r="A260" s="29">
        <f t="shared" si="24"/>
        <v>246</v>
      </c>
      <c r="B260" s="34">
        <f t="shared" si="25"/>
        <v>5544.054068196659</v>
      </c>
      <c r="C260" s="32">
        <f t="shared" si="21"/>
        <v>2481.810339582981</v>
      </c>
      <c r="D260" s="23">
        <f t="shared" si="26"/>
        <v>8025.86440777964</v>
      </c>
      <c r="E260" s="36">
        <f t="shared" si="22"/>
        <v>1838086.483907732</v>
      </c>
      <c r="G260" s="65">
        <v>246</v>
      </c>
      <c r="H260" s="65">
        <f>ROUND(雙周繳款金額-'雙週繳款(本息平均)'!$I260,0)</f>
        <v>5516</v>
      </c>
      <c r="I260" s="65">
        <f t="shared" si="23"/>
        <v>2482</v>
      </c>
      <c r="J260" s="65">
        <f t="shared" si="27"/>
        <v>7998</v>
      </c>
      <c r="K260" s="65">
        <f>K259-H260</f>
        <v>1843530</v>
      </c>
    </row>
    <row r="261" spans="1:11" ht="15.75">
      <c r="A261" s="29">
        <f t="shared" si="24"/>
        <v>247</v>
      </c>
      <c r="B261" s="34">
        <f t="shared" si="25"/>
        <v>5551.517217903846</v>
      </c>
      <c r="C261" s="32">
        <f t="shared" si="21"/>
        <v>2474.3471898757934</v>
      </c>
      <c r="D261" s="23">
        <f t="shared" si="26"/>
        <v>8025.86440777964</v>
      </c>
      <c r="E261" s="36">
        <f t="shared" si="22"/>
        <v>1832534.966689828</v>
      </c>
      <c r="G261" s="65">
        <v>247</v>
      </c>
      <c r="H261" s="65">
        <f>ROUND(雙周繳款金額-'雙週繳款(本息平均)'!$I261,0)</f>
        <v>5523</v>
      </c>
      <c r="I261" s="65">
        <f t="shared" si="23"/>
        <v>2475</v>
      </c>
      <c r="J261" s="65">
        <f t="shared" si="27"/>
        <v>7998</v>
      </c>
      <c r="K261" s="65">
        <f>K260-H261</f>
        <v>1838007</v>
      </c>
    </row>
    <row r="262" spans="1:11" ht="15.75">
      <c r="A262" s="29">
        <f t="shared" si="24"/>
        <v>248</v>
      </c>
      <c r="B262" s="34">
        <f t="shared" si="25"/>
        <v>5558.990414158718</v>
      </c>
      <c r="C262" s="32">
        <f t="shared" si="21"/>
        <v>2466.8739936209226</v>
      </c>
      <c r="D262" s="23">
        <f t="shared" si="26"/>
        <v>8025.86440777964</v>
      </c>
      <c r="E262" s="36">
        <f t="shared" si="22"/>
        <v>1826975.9762756694</v>
      </c>
      <c r="G262" s="65">
        <v>248</v>
      </c>
      <c r="H262" s="65">
        <f>ROUND(雙周繳款金額-'雙週繳款(本息平均)'!$I262,0)</f>
        <v>5531</v>
      </c>
      <c r="I262" s="65">
        <f t="shared" si="23"/>
        <v>2467</v>
      </c>
      <c r="J262" s="65">
        <f t="shared" si="27"/>
        <v>7998</v>
      </c>
      <c r="K262" s="65">
        <f>K261-H262</f>
        <v>1832476</v>
      </c>
    </row>
    <row r="263" spans="1:11" ht="15.75">
      <c r="A263" s="29">
        <f t="shared" si="24"/>
        <v>249</v>
      </c>
      <c r="B263" s="34">
        <f t="shared" si="25"/>
        <v>5566.4736704854695</v>
      </c>
      <c r="C263" s="32">
        <f t="shared" si="21"/>
        <v>2459.390737294171</v>
      </c>
      <c r="D263" s="23">
        <f t="shared" si="26"/>
        <v>8025.86440777964</v>
      </c>
      <c r="E263" s="36">
        <f t="shared" si="22"/>
        <v>1821409.502605184</v>
      </c>
      <c r="G263" s="65">
        <v>249</v>
      </c>
      <c r="H263" s="65">
        <f>ROUND(雙周繳款金額-'雙週繳款(本息平均)'!$I263,0)</f>
        <v>5538</v>
      </c>
      <c r="I263" s="65">
        <f t="shared" si="23"/>
        <v>2460</v>
      </c>
      <c r="J263" s="65">
        <f t="shared" si="27"/>
        <v>7998</v>
      </c>
      <c r="K263" s="65">
        <f>K262-H263</f>
        <v>1826938</v>
      </c>
    </row>
    <row r="264" spans="1:11" ht="15.75">
      <c r="A264" s="29">
        <f t="shared" si="24"/>
        <v>250</v>
      </c>
      <c r="B264" s="34">
        <f t="shared" si="25"/>
        <v>5573.967000426507</v>
      </c>
      <c r="C264" s="32">
        <f t="shared" si="21"/>
        <v>2451.8974073531326</v>
      </c>
      <c r="D264" s="23">
        <f t="shared" si="26"/>
        <v>8025.86440777964</v>
      </c>
      <c r="E264" s="36">
        <f t="shared" si="22"/>
        <v>1815835.5356047575</v>
      </c>
      <c r="G264" s="65">
        <v>250</v>
      </c>
      <c r="H264" s="65">
        <f>ROUND(雙周繳款金額-'雙週繳款(本息平均)'!$I264,0)</f>
        <v>5545</v>
      </c>
      <c r="I264" s="65">
        <f t="shared" si="23"/>
        <v>2453</v>
      </c>
      <c r="J264" s="65">
        <f t="shared" si="27"/>
        <v>7998</v>
      </c>
      <c r="K264" s="65">
        <f>K263-H264</f>
        <v>1821393</v>
      </c>
    </row>
    <row r="265" spans="1:11" ht="15.75">
      <c r="A265" s="29">
        <f t="shared" si="24"/>
        <v>251</v>
      </c>
      <c r="B265" s="34">
        <f t="shared" si="25"/>
        <v>5581.470417542466</v>
      </c>
      <c r="C265" s="32">
        <f t="shared" si="21"/>
        <v>2444.393990237174</v>
      </c>
      <c r="D265" s="23">
        <f t="shared" si="26"/>
        <v>8025.86440777964</v>
      </c>
      <c r="E265" s="36">
        <f t="shared" si="22"/>
        <v>1810254.065187215</v>
      </c>
      <c r="G265" s="65">
        <v>251</v>
      </c>
      <c r="H265" s="65">
        <f>ROUND(雙周繳款金額-'雙週繳款(本息平均)'!$I265,0)</f>
        <v>5553</v>
      </c>
      <c r="I265" s="65">
        <f t="shared" si="23"/>
        <v>2445</v>
      </c>
      <c r="J265" s="65">
        <f t="shared" si="27"/>
        <v>7998</v>
      </c>
      <c r="K265" s="65">
        <f>K264-H265</f>
        <v>1815840</v>
      </c>
    </row>
    <row r="266" spans="1:11" ht="15.75">
      <c r="A266" s="29">
        <f t="shared" si="24"/>
        <v>252</v>
      </c>
      <c r="B266" s="34">
        <f t="shared" si="25"/>
        <v>5588.983935412234</v>
      </c>
      <c r="C266" s="32">
        <f t="shared" si="21"/>
        <v>2436.880472367405</v>
      </c>
      <c r="D266" s="23">
        <f t="shared" si="26"/>
        <v>8025.86440777964</v>
      </c>
      <c r="E266" s="36">
        <f t="shared" si="22"/>
        <v>1804665.0812518029</v>
      </c>
      <c r="G266" s="65">
        <v>252</v>
      </c>
      <c r="H266" s="65">
        <f>ROUND(雙周繳款金額-'雙週繳款(本息平均)'!$I266,0)</f>
        <v>5560</v>
      </c>
      <c r="I266" s="65">
        <f t="shared" si="23"/>
        <v>2438</v>
      </c>
      <c r="J266" s="65">
        <f t="shared" si="27"/>
        <v>7998</v>
      </c>
      <c r="K266" s="65">
        <f>K265-H266</f>
        <v>1810280</v>
      </c>
    </row>
    <row r="267" spans="1:11" ht="15.75">
      <c r="A267" s="29">
        <f t="shared" si="24"/>
        <v>253</v>
      </c>
      <c r="B267" s="34">
        <f t="shared" si="25"/>
        <v>5596.507567632982</v>
      </c>
      <c r="C267" s="32">
        <f t="shared" si="21"/>
        <v>2429.3568401466578</v>
      </c>
      <c r="D267" s="23">
        <f t="shared" si="26"/>
        <v>8025.86440777964</v>
      </c>
      <c r="E267" s="36">
        <f t="shared" si="22"/>
        <v>1799068.57368417</v>
      </c>
      <c r="G267" s="65">
        <v>253</v>
      </c>
      <c r="H267" s="65">
        <f>ROUND(雙周繳款金額-'雙週繳款(本息平均)'!$I267,0)</f>
        <v>5568</v>
      </c>
      <c r="I267" s="65">
        <f t="shared" si="23"/>
        <v>2430</v>
      </c>
      <c r="J267" s="65">
        <f t="shared" si="27"/>
        <v>7998</v>
      </c>
      <c r="K267" s="65">
        <f>K266-H267</f>
        <v>1804712</v>
      </c>
    </row>
    <row r="268" spans="1:11" ht="15.75">
      <c r="A268" s="29">
        <f t="shared" si="24"/>
        <v>254</v>
      </c>
      <c r="B268" s="34">
        <f t="shared" si="25"/>
        <v>5604.0413278201795</v>
      </c>
      <c r="C268" s="32">
        <f t="shared" si="21"/>
        <v>2421.82307995946</v>
      </c>
      <c r="D268" s="23">
        <f t="shared" si="26"/>
        <v>8025.86440777964</v>
      </c>
      <c r="E268" s="36">
        <f t="shared" si="22"/>
        <v>1793464.5323563498</v>
      </c>
      <c r="G268" s="65">
        <v>254</v>
      </c>
      <c r="H268" s="65">
        <f>ROUND(雙周繳款金額-'雙週繳款(本息平均)'!$I268,0)</f>
        <v>5575</v>
      </c>
      <c r="I268" s="65">
        <f t="shared" si="23"/>
        <v>2423</v>
      </c>
      <c r="J268" s="65">
        <f t="shared" si="27"/>
        <v>7998</v>
      </c>
      <c r="K268" s="65">
        <f>K267-H268</f>
        <v>1799137</v>
      </c>
    </row>
    <row r="269" spans="1:11" ht="15.75">
      <c r="A269" s="29">
        <f t="shared" si="24"/>
        <v>255</v>
      </c>
      <c r="B269" s="34">
        <f t="shared" si="25"/>
        <v>5611.58522960763</v>
      </c>
      <c r="C269" s="32">
        <f t="shared" si="21"/>
        <v>2414.27917817201</v>
      </c>
      <c r="D269" s="23">
        <f t="shared" si="26"/>
        <v>8025.86440777964</v>
      </c>
      <c r="E269" s="36">
        <f t="shared" si="22"/>
        <v>1787852.9471267422</v>
      </c>
      <c r="G269" s="65">
        <v>255</v>
      </c>
      <c r="H269" s="65">
        <f>ROUND(雙周繳款金額-'雙週繳款(本息平均)'!$I269,0)</f>
        <v>5583</v>
      </c>
      <c r="I269" s="65">
        <f t="shared" si="23"/>
        <v>2415</v>
      </c>
      <c r="J269" s="65">
        <f t="shared" si="27"/>
        <v>7998</v>
      </c>
      <c r="K269" s="65">
        <f>K268-H269</f>
        <v>1793554</v>
      </c>
    </row>
    <row r="270" spans="1:11" ht="15.75">
      <c r="A270" s="29">
        <f t="shared" si="24"/>
        <v>256</v>
      </c>
      <c r="B270" s="34">
        <f t="shared" si="25"/>
        <v>5619.139286647487</v>
      </c>
      <c r="C270" s="32">
        <f t="shared" si="21"/>
        <v>2406.725121132153</v>
      </c>
      <c r="D270" s="23">
        <f t="shared" si="26"/>
        <v>8025.86440777964</v>
      </c>
      <c r="E270" s="36">
        <f t="shared" si="22"/>
        <v>1782233.8078400947</v>
      </c>
      <c r="G270" s="65">
        <v>256</v>
      </c>
      <c r="H270" s="65">
        <f>ROUND(雙周繳款金額-'雙週繳款(本息平均)'!$I270,0)</f>
        <v>5590</v>
      </c>
      <c r="I270" s="65">
        <f t="shared" si="23"/>
        <v>2408</v>
      </c>
      <c r="J270" s="65">
        <f t="shared" si="27"/>
        <v>7998</v>
      </c>
      <c r="K270" s="65">
        <f>K269-H270</f>
        <v>1787964</v>
      </c>
    </row>
    <row r="271" spans="1:11" ht="15.75">
      <c r="A271" s="29">
        <f t="shared" si="24"/>
        <v>257</v>
      </c>
      <c r="B271" s="34">
        <f t="shared" si="25"/>
        <v>5626.703512610282</v>
      </c>
      <c r="C271" s="32">
        <f aca="true" t="shared" si="28" ref="C271:C334">E270*($B$2/26)</f>
        <v>2399.1608951693584</v>
      </c>
      <c r="D271" s="23">
        <f t="shared" si="26"/>
        <v>8025.86440777964</v>
      </c>
      <c r="E271" s="36">
        <f aca="true" t="shared" si="29" ref="E271:E334">E270-B271</f>
        <v>1776607.1043274845</v>
      </c>
      <c r="G271" s="65">
        <v>257</v>
      </c>
      <c r="H271" s="65">
        <f>ROUND(雙周繳款金額-'雙週繳款(本息平均)'!$I271,0)</f>
        <v>5598</v>
      </c>
      <c r="I271" s="65">
        <f aca="true" t="shared" si="30" ref="I271:I334">ROUND(K270*期利率,0)</f>
        <v>2400</v>
      </c>
      <c r="J271" s="65">
        <f t="shared" si="27"/>
        <v>7998</v>
      </c>
      <c r="K271" s="65">
        <f>K270-H271</f>
        <v>1782366</v>
      </c>
    </row>
    <row r="272" spans="1:11" ht="15.75">
      <c r="A272" s="29">
        <f aca="true" t="shared" si="31" ref="A272:A335">A271+1</f>
        <v>258</v>
      </c>
      <c r="B272" s="34">
        <f aca="true" t="shared" si="32" ref="B272:B335">$B$5-C272</f>
        <v>5634.277921184948</v>
      </c>
      <c r="C272" s="32">
        <f t="shared" si="28"/>
        <v>2391.586486594691</v>
      </c>
      <c r="D272" s="23">
        <f t="shared" si="26"/>
        <v>8025.86440777964</v>
      </c>
      <c r="E272" s="36">
        <f t="shared" si="29"/>
        <v>1770972.8264062996</v>
      </c>
      <c r="G272" s="65">
        <v>258</v>
      </c>
      <c r="H272" s="65">
        <f>ROUND(雙周繳款金額-'雙週繳款(本息平均)'!$I272,0)</f>
        <v>5605</v>
      </c>
      <c r="I272" s="65">
        <f t="shared" si="30"/>
        <v>2393</v>
      </c>
      <c r="J272" s="65">
        <f aca="true" t="shared" si="33" ref="J272:J335">H272+I272</f>
        <v>7998</v>
      </c>
      <c r="K272" s="65">
        <f>K271-H272</f>
        <v>1776761</v>
      </c>
    </row>
    <row r="273" spans="1:11" ht="15.75">
      <c r="A273" s="29">
        <f t="shared" si="31"/>
        <v>259</v>
      </c>
      <c r="B273" s="34">
        <f t="shared" si="32"/>
        <v>5641.862526078852</v>
      </c>
      <c r="C273" s="32">
        <f t="shared" si="28"/>
        <v>2384.001881700788</v>
      </c>
      <c r="D273" s="23">
        <f t="shared" si="26"/>
        <v>8025.86440777964</v>
      </c>
      <c r="E273" s="36">
        <f t="shared" si="29"/>
        <v>1765330.9638802207</v>
      </c>
      <c r="G273" s="65">
        <v>259</v>
      </c>
      <c r="H273" s="65">
        <f>ROUND(雙周繳款金額-'雙週繳款(本息平均)'!$I273,0)</f>
        <v>5613</v>
      </c>
      <c r="I273" s="65">
        <f t="shared" si="30"/>
        <v>2385</v>
      </c>
      <c r="J273" s="65">
        <f t="shared" si="33"/>
        <v>7998</v>
      </c>
      <c r="K273" s="65">
        <f>K272-H273</f>
        <v>1771148</v>
      </c>
    </row>
    <row r="274" spans="1:11" ht="15.75">
      <c r="A274" s="29">
        <f t="shared" si="31"/>
        <v>260</v>
      </c>
      <c r="B274" s="34">
        <f t="shared" si="32"/>
        <v>5649.457341017804</v>
      </c>
      <c r="C274" s="32">
        <f t="shared" si="28"/>
        <v>2376.4070667618357</v>
      </c>
      <c r="D274" s="23">
        <f t="shared" si="26"/>
        <v>8025.86440777964</v>
      </c>
      <c r="E274" s="36">
        <f t="shared" si="29"/>
        <v>1759681.5065392028</v>
      </c>
      <c r="G274" s="65">
        <v>260</v>
      </c>
      <c r="H274" s="65">
        <f>ROUND(雙周繳款金額-'雙週繳款(本息平均)'!$I274,0)</f>
        <v>5620</v>
      </c>
      <c r="I274" s="65">
        <f t="shared" si="30"/>
        <v>2378</v>
      </c>
      <c r="J274" s="65">
        <f t="shared" si="33"/>
        <v>7998</v>
      </c>
      <c r="K274" s="65">
        <f>K273-H274</f>
        <v>1765528</v>
      </c>
    </row>
    <row r="275" spans="1:11" ht="15.75">
      <c r="A275" s="29">
        <f t="shared" si="31"/>
        <v>261</v>
      </c>
      <c r="B275" s="34">
        <f t="shared" si="32"/>
        <v>5657.062379746098</v>
      </c>
      <c r="C275" s="32">
        <f t="shared" si="28"/>
        <v>2368.8020280335427</v>
      </c>
      <c r="D275" s="23">
        <f t="shared" si="26"/>
        <v>8025.86440777964</v>
      </c>
      <c r="E275" s="36">
        <f t="shared" si="29"/>
        <v>1754024.4441594568</v>
      </c>
      <c r="G275" s="65">
        <v>261</v>
      </c>
      <c r="H275" s="65">
        <f>ROUND(雙周繳款金額-'雙週繳款(本息平均)'!$I275,0)</f>
        <v>5628</v>
      </c>
      <c r="I275" s="65">
        <f t="shared" si="30"/>
        <v>2370</v>
      </c>
      <c r="J275" s="65">
        <f t="shared" si="33"/>
        <v>7998</v>
      </c>
      <c r="K275" s="65">
        <f>K274-H275</f>
        <v>1759900</v>
      </c>
    </row>
    <row r="276" spans="1:11" ht="15.75">
      <c r="A276" s="29">
        <f t="shared" si="31"/>
        <v>262</v>
      </c>
      <c r="B276" s="34">
        <f t="shared" si="32"/>
        <v>5664.677656026524</v>
      </c>
      <c r="C276" s="32">
        <f t="shared" si="28"/>
        <v>2361.186751753115</v>
      </c>
      <c r="D276" s="23">
        <f t="shared" si="26"/>
        <v>8025.86440777964</v>
      </c>
      <c r="E276" s="36">
        <f t="shared" si="29"/>
        <v>1748359.7665034302</v>
      </c>
      <c r="G276" s="65">
        <v>262</v>
      </c>
      <c r="H276" s="65">
        <f>ROUND(雙周繳款金額-'雙週繳款(本息平均)'!$I276,0)</f>
        <v>5635</v>
      </c>
      <c r="I276" s="65">
        <f t="shared" si="30"/>
        <v>2363</v>
      </c>
      <c r="J276" s="65">
        <f t="shared" si="33"/>
        <v>7998</v>
      </c>
      <c r="K276" s="65">
        <f>K275-H276</f>
        <v>1754265</v>
      </c>
    </row>
    <row r="277" spans="1:11" ht="15.75">
      <c r="A277" s="29">
        <f t="shared" si="31"/>
        <v>263</v>
      </c>
      <c r="B277" s="34">
        <f t="shared" si="32"/>
        <v>5672.303183640406</v>
      </c>
      <c r="C277" s="32">
        <f t="shared" si="28"/>
        <v>2353.561224139233</v>
      </c>
      <c r="D277" s="23">
        <f t="shared" si="26"/>
        <v>8025.86440777964</v>
      </c>
      <c r="E277" s="36">
        <f t="shared" si="29"/>
        <v>1742687.4633197899</v>
      </c>
      <c r="G277" s="65">
        <v>263</v>
      </c>
      <c r="H277" s="65">
        <f>ROUND(雙周繳款金額-'雙週繳款(本息平均)'!$I277,0)</f>
        <v>5643</v>
      </c>
      <c r="I277" s="65">
        <f t="shared" si="30"/>
        <v>2355</v>
      </c>
      <c r="J277" s="65">
        <f t="shared" si="33"/>
        <v>7998</v>
      </c>
      <c r="K277" s="65">
        <f>K276-H277</f>
        <v>1748622</v>
      </c>
    </row>
    <row r="278" spans="1:11" ht="15.75">
      <c r="A278" s="29">
        <f t="shared" si="31"/>
        <v>264</v>
      </c>
      <c r="B278" s="34">
        <f t="shared" si="32"/>
        <v>5679.938976387615</v>
      </c>
      <c r="C278" s="32">
        <f t="shared" si="28"/>
        <v>2345.925431392025</v>
      </c>
      <c r="D278" s="23">
        <f t="shared" si="26"/>
        <v>8025.86440777964</v>
      </c>
      <c r="E278" s="36">
        <f t="shared" si="29"/>
        <v>1737007.5243434021</v>
      </c>
      <c r="G278" s="65">
        <v>264</v>
      </c>
      <c r="H278" s="65">
        <f>ROUND(雙周繳款金額-'雙週繳款(本息平均)'!$I278,0)</f>
        <v>5651</v>
      </c>
      <c r="I278" s="65">
        <f t="shared" si="30"/>
        <v>2347</v>
      </c>
      <c r="J278" s="65">
        <f t="shared" si="33"/>
        <v>7998</v>
      </c>
      <c r="K278" s="65">
        <f>K277-H278</f>
        <v>1742971</v>
      </c>
    </row>
    <row r="279" spans="1:11" ht="15.75">
      <c r="A279" s="29">
        <f t="shared" si="31"/>
        <v>265</v>
      </c>
      <c r="B279" s="34">
        <f t="shared" si="32"/>
        <v>5687.585048086598</v>
      </c>
      <c r="C279" s="32">
        <f t="shared" si="28"/>
        <v>2338.2793596930414</v>
      </c>
      <c r="D279" s="23">
        <f t="shared" si="26"/>
        <v>8025.86440777964</v>
      </c>
      <c r="E279" s="36">
        <f t="shared" si="29"/>
        <v>1731319.9392953154</v>
      </c>
      <c r="G279" s="65">
        <v>265</v>
      </c>
      <c r="H279" s="65">
        <f>ROUND(雙周繳款金額-'雙週繳款(本息平均)'!$I279,0)</f>
        <v>5658</v>
      </c>
      <c r="I279" s="65">
        <f t="shared" si="30"/>
        <v>2340</v>
      </c>
      <c r="J279" s="65">
        <f t="shared" si="33"/>
        <v>7998</v>
      </c>
      <c r="K279" s="65">
        <f>K278-H279</f>
        <v>1737313</v>
      </c>
    </row>
    <row r="280" spans="1:11" ht="15.75">
      <c r="A280" s="29">
        <f t="shared" si="31"/>
        <v>266</v>
      </c>
      <c r="B280" s="34">
        <f t="shared" si="32"/>
        <v>5695.241412574407</v>
      </c>
      <c r="C280" s="32">
        <f t="shared" si="28"/>
        <v>2330.6229952052327</v>
      </c>
      <c r="D280" s="23">
        <f t="shared" si="26"/>
        <v>8025.86440777964</v>
      </c>
      <c r="E280" s="36">
        <f t="shared" si="29"/>
        <v>1725624.697882741</v>
      </c>
      <c r="G280" s="65">
        <v>266</v>
      </c>
      <c r="H280" s="65">
        <f>ROUND(雙周繳款金額-'雙週繳款(本息平均)'!$I280,0)</f>
        <v>5666</v>
      </c>
      <c r="I280" s="65">
        <f t="shared" si="30"/>
        <v>2332</v>
      </c>
      <c r="J280" s="65">
        <f t="shared" si="33"/>
        <v>7998</v>
      </c>
      <c r="K280" s="65">
        <f>K279-H280</f>
        <v>1731647</v>
      </c>
    </row>
    <row r="281" spans="1:11" ht="15.75">
      <c r="A281" s="29">
        <f t="shared" si="31"/>
        <v>267</v>
      </c>
      <c r="B281" s="34">
        <f t="shared" si="32"/>
        <v>5702.9080837067195</v>
      </c>
      <c r="C281" s="32">
        <f t="shared" si="28"/>
        <v>2322.956324072921</v>
      </c>
      <c r="D281" s="23">
        <f t="shared" si="26"/>
        <v>8025.86440777964</v>
      </c>
      <c r="E281" s="36">
        <f t="shared" si="29"/>
        <v>1719921.7897990344</v>
      </c>
      <c r="G281" s="65">
        <v>267</v>
      </c>
      <c r="H281" s="65">
        <f>ROUND(雙周繳款金額-'雙週繳款(本息平均)'!$I281,0)</f>
        <v>5673</v>
      </c>
      <c r="I281" s="65">
        <f t="shared" si="30"/>
        <v>2325</v>
      </c>
      <c r="J281" s="65">
        <f t="shared" si="33"/>
        <v>7998</v>
      </c>
      <c r="K281" s="65">
        <f>K280-H281</f>
        <v>1725974</v>
      </c>
    </row>
    <row r="282" spans="1:11" ht="15.75">
      <c r="A282" s="29">
        <f t="shared" si="31"/>
        <v>268</v>
      </c>
      <c r="B282" s="34">
        <f t="shared" si="32"/>
        <v>5710.5850753578625</v>
      </c>
      <c r="C282" s="32">
        <f t="shared" si="28"/>
        <v>2315.2793324217773</v>
      </c>
      <c r="D282" s="23">
        <f t="shared" si="26"/>
        <v>8025.86440777964</v>
      </c>
      <c r="E282" s="36">
        <f t="shared" si="29"/>
        <v>1714211.2047236764</v>
      </c>
      <c r="G282" s="65">
        <v>268</v>
      </c>
      <c r="H282" s="65">
        <f>ROUND(雙周繳款金額-'雙週繳款(本息平均)'!$I282,0)</f>
        <v>5681</v>
      </c>
      <c r="I282" s="65">
        <f t="shared" si="30"/>
        <v>2317</v>
      </c>
      <c r="J282" s="65">
        <f t="shared" si="33"/>
        <v>7998</v>
      </c>
      <c r="K282" s="65">
        <f>K281-H282</f>
        <v>1720293</v>
      </c>
    </row>
    <row r="283" spans="1:11" ht="15.75">
      <c r="A283" s="29">
        <f t="shared" si="31"/>
        <v>269</v>
      </c>
      <c r="B283" s="34">
        <f t="shared" si="32"/>
        <v>5718.272401420844</v>
      </c>
      <c r="C283" s="32">
        <f t="shared" si="28"/>
        <v>2307.5920063587955</v>
      </c>
      <c r="D283" s="23">
        <f t="shared" si="26"/>
        <v>8025.86440777964</v>
      </c>
      <c r="E283" s="36">
        <f t="shared" si="29"/>
        <v>1708492.9323222556</v>
      </c>
      <c r="G283" s="65">
        <v>269</v>
      </c>
      <c r="H283" s="65">
        <f>ROUND(雙周繳款金額-'雙週繳款(本息平均)'!$I283,0)</f>
        <v>5689</v>
      </c>
      <c r="I283" s="65">
        <f t="shared" si="30"/>
        <v>2309</v>
      </c>
      <c r="J283" s="65">
        <f t="shared" si="33"/>
        <v>7998</v>
      </c>
      <c r="K283" s="65">
        <f>K282-H283</f>
        <v>1714604</v>
      </c>
    </row>
    <row r="284" spans="1:11" ht="15.75">
      <c r="A284" s="29">
        <f t="shared" si="31"/>
        <v>270</v>
      </c>
      <c r="B284" s="34">
        <f t="shared" si="32"/>
        <v>5725.970075807372</v>
      </c>
      <c r="C284" s="32">
        <f t="shared" si="28"/>
        <v>2299.8943319722675</v>
      </c>
      <c r="D284" s="23">
        <f t="shared" si="26"/>
        <v>8025.86440777964</v>
      </c>
      <c r="E284" s="36">
        <f t="shared" si="29"/>
        <v>1702766.9622464483</v>
      </c>
      <c r="G284" s="65">
        <v>270</v>
      </c>
      <c r="H284" s="65">
        <f>ROUND(雙周繳款金額-'雙週繳款(本息平均)'!$I284,0)</f>
        <v>5696</v>
      </c>
      <c r="I284" s="65">
        <f t="shared" si="30"/>
        <v>2302</v>
      </c>
      <c r="J284" s="65">
        <f t="shared" si="33"/>
        <v>7998</v>
      </c>
      <c r="K284" s="65">
        <f>K283-H284</f>
        <v>1708908</v>
      </c>
    </row>
    <row r="285" spans="1:11" ht="15.75">
      <c r="A285" s="29">
        <f t="shared" si="31"/>
        <v>271</v>
      </c>
      <c r="B285" s="34">
        <f t="shared" si="32"/>
        <v>5733.678112447882</v>
      </c>
      <c r="C285" s="32">
        <f t="shared" si="28"/>
        <v>2292.1862953317577</v>
      </c>
      <c r="D285" s="23">
        <f t="shared" si="26"/>
        <v>8025.86440777964</v>
      </c>
      <c r="E285" s="36">
        <f t="shared" si="29"/>
        <v>1697033.2841340003</v>
      </c>
      <c r="G285" s="65">
        <v>271</v>
      </c>
      <c r="H285" s="65">
        <f>ROUND(雙周繳款金額-'雙週繳款(本息平均)'!$I285,0)</f>
        <v>5704</v>
      </c>
      <c r="I285" s="65">
        <f t="shared" si="30"/>
        <v>2294</v>
      </c>
      <c r="J285" s="65">
        <f t="shared" si="33"/>
        <v>7998</v>
      </c>
      <c r="K285" s="65">
        <f>K284-H285</f>
        <v>1703204</v>
      </c>
    </row>
    <row r="286" spans="1:11" ht="15.75">
      <c r="A286" s="29">
        <f t="shared" si="31"/>
        <v>272</v>
      </c>
      <c r="B286" s="34">
        <f t="shared" si="32"/>
        <v>5741.396525291562</v>
      </c>
      <c r="C286" s="32">
        <f t="shared" si="28"/>
        <v>2284.4678824880775</v>
      </c>
      <c r="D286" s="23">
        <f t="shared" si="26"/>
        <v>8025.86440777964</v>
      </c>
      <c r="E286" s="36">
        <f t="shared" si="29"/>
        <v>1691291.8876087088</v>
      </c>
      <c r="G286" s="65">
        <v>272</v>
      </c>
      <c r="H286" s="65">
        <f>ROUND(雙周繳款金額-'雙週繳款(本息平均)'!$I286,0)</f>
        <v>5712</v>
      </c>
      <c r="I286" s="65">
        <f t="shared" si="30"/>
        <v>2286</v>
      </c>
      <c r="J286" s="65">
        <f t="shared" si="33"/>
        <v>7998</v>
      </c>
      <c r="K286" s="65">
        <f>K285-H286</f>
        <v>1697492</v>
      </c>
    </row>
    <row r="287" spans="1:11" ht="15.75">
      <c r="A287" s="29">
        <f t="shared" si="31"/>
        <v>273</v>
      </c>
      <c r="B287" s="34">
        <f t="shared" si="32"/>
        <v>5749.125328306378</v>
      </c>
      <c r="C287" s="32">
        <f t="shared" si="28"/>
        <v>2276.7390794732623</v>
      </c>
      <c r="D287" s="23">
        <f t="shared" si="26"/>
        <v>8025.86440777964</v>
      </c>
      <c r="E287" s="36">
        <f t="shared" si="29"/>
        <v>1685542.7622804025</v>
      </c>
      <c r="G287" s="65">
        <v>273</v>
      </c>
      <c r="H287" s="65">
        <f>ROUND(雙周繳款金額-'雙週繳款(本息平均)'!$I287,0)</f>
        <v>5719</v>
      </c>
      <c r="I287" s="65">
        <f t="shared" si="30"/>
        <v>2279</v>
      </c>
      <c r="J287" s="65">
        <f t="shared" si="33"/>
        <v>7998</v>
      </c>
      <c r="K287" s="65">
        <f>K286-H287</f>
        <v>1691773</v>
      </c>
    </row>
    <row r="288" spans="1:11" ht="15.75">
      <c r="A288" s="29">
        <f t="shared" si="31"/>
        <v>274</v>
      </c>
      <c r="B288" s="34">
        <f t="shared" si="32"/>
        <v>5756.864535479098</v>
      </c>
      <c r="C288" s="32">
        <f t="shared" si="28"/>
        <v>2268.999872300542</v>
      </c>
      <c r="D288" s="23">
        <f t="shared" si="26"/>
        <v>8025.86440777964</v>
      </c>
      <c r="E288" s="36">
        <f t="shared" si="29"/>
        <v>1679785.8977449234</v>
      </c>
      <c r="G288" s="65">
        <v>274</v>
      </c>
      <c r="H288" s="65">
        <f>ROUND(雙周繳款金額-'雙週繳款(本息平均)'!$I288,0)</f>
        <v>5727</v>
      </c>
      <c r="I288" s="65">
        <f t="shared" si="30"/>
        <v>2271</v>
      </c>
      <c r="J288" s="65">
        <f t="shared" si="33"/>
        <v>7998</v>
      </c>
      <c r="K288" s="65">
        <f>K287-H288</f>
        <v>1686046</v>
      </c>
    </row>
    <row r="289" spans="1:11" ht="15.75">
      <c r="A289" s="29">
        <f t="shared" si="31"/>
        <v>275</v>
      </c>
      <c r="B289" s="34">
        <f t="shared" si="32"/>
        <v>5764.614160815319</v>
      </c>
      <c r="C289" s="32">
        <f t="shared" si="28"/>
        <v>2261.25024696432</v>
      </c>
      <c r="D289" s="23">
        <f t="shared" si="26"/>
        <v>8025.86440777964</v>
      </c>
      <c r="E289" s="36">
        <f t="shared" si="29"/>
        <v>1674021.283584108</v>
      </c>
      <c r="G289" s="65">
        <v>275</v>
      </c>
      <c r="H289" s="65">
        <f>ROUND(雙周繳款金額-'雙週繳款(本息平均)'!$I289,0)</f>
        <v>5735</v>
      </c>
      <c r="I289" s="65">
        <f t="shared" si="30"/>
        <v>2263</v>
      </c>
      <c r="J289" s="65">
        <f t="shared" si="33"/>
        <v>7998</v>
      </c>
      <c r="K289" s="65">
        <f>K288-H289</f>
        <v>1680311</v>
      </c>
    </row>
    <row r="290" spans="1:11" ht="15.75">
      <c r="A290" s="29">
        <f t="shared" si="31"/>
        <v>276</v>
      </c>
      <c r="B290" s="34">
        <f t="shared" si="32"/>
        <v>5772.374218339493</v>
      </c>
      <c r="C290" s="32">
        <f t="shared" si="28"/>
        <v>2253.490189440146</v>
      </c>
      <c r="D290" s="23">
        <f t="shared" si="26"/>
        <v>8025.86440777964</v>
      </c>
      <c r="E290" s="36">
        <f t="shared" si="29"/>
        <v>1668248.9093657685</v>
      </c>
      <c r="G290" s="65">
        <v>276</v>
      </c>
      <c r="H290" s="65">
        <f>ROUND(雙周繳款金額-'雙週繳款(本息平均)'!$I290,0)</f>
        <v>5742</v>
      </c>
      <c r="I290" s="65">
        <f t="shared" si="30"/>
        <v>2256</v>
      </c>
      <c r="J290" s="65">
        <f t="shared" si="33"/>
        <v>7998</v>
      </c>
      <c r="K290" s="65">
        <f>K289-H290</f>
        <v>1674569</v>
      </c>
    </row>
    <row r="291" spans="1:11" ht="15.75">
      <c r="A291" s="29">
        <f t="shared" si="31"/>
        <v>277</v>
      </c>
      <c r="B291" s="34">
        <f t="shared" si="32"/>
        <v>5780.144722094951</v>
      </c>
      <c r="C291" s="32">
        <f t="shared" si="28"/>
        <v>2245.7196856846886</v>
      </c>
      <c r="D291" s="23">
        <f t="shared" si="26"/>
        <v>8025.86440777964</v>
      </c>
      <c r="E291" s="36">
        <f t="shared" si="29"/>
        <v>1662468.7646436736</v>
      </c>
      <c r="G291" s="65">
        <v>277</v>
      </c>
      <c r="H291" s="65">
        <f>ROUND(雙周繳款金額-'雙週繳款(本息平均)'!$I291,0)</f>
        <v>5750</v>
      </c>
      <c r="I291" s="65">
        <f t="shared" si="30"/>
        <v>2248</v>
      </c>
      <c r="J291" s="65">
        <f t="shared" si="33"/>
        <v>7998</v>
      </c>
      <c r="K291" s="65">
        <f>K290-H291</f>
        <v>1668819</v>
      </c>
    </row>
    <row r="292" spans="1:11" ht="15.75">
      <c r="A292" s="29">
        <f t="shared" si="31"/>
        <v>278</v>
      </c>
      <c r="B292" s="34">
        <f t="shared" si="32"/>
        <v>5787.925686143925</v>
      </c>
      <c r="C292" s="32">
        <f t="shared" si="28"/>
        <v>2237.9387216357145</v>
      </c>
      <c r="D292" s="23">
        <f t="shared" si="26"/>
        <v>8025.86440777964</v>
      </c>
      <c r="E292" s="36">
        <f t="shared" si="29"/>
        <v>1656680.8389575295</v>
      </c>
      <c r="G292" s="65">
        <v>278</v>
      </c>
      <c r="H292" s="65">
        <f>ROUND(雙周繳款金額-'雙週繳款(本息平均)'!$I292,0)</f>
        <v>5758</v>
      </c>
      <c r="I292" s="65">
        <f t="shared" si="30"/>
        <v>2240</v>
      </c>
      <c r="J292" s="65">
        <f t="shared" si="33"/>
        <v>7998</v>
      </c>
      <c r="K292" s="65">
        <f>K291-H292</f>
        <v>1663061</v>
      </c>
    </row>
    <row r="293" spans="1:11" ht="15.75">
      <c r="A293" s="29">
        <f t="shared" si="31"/>
        <v>279</v>
      </c>
      <c r="B293" s="34">
        <f t="shared" si="32"/>
        <v>5795.71712456758</v>
      </c>
      <c r="C293" s="32">
        <f t="shared" si="28"/>
        <v>2230.1472832120594</v>
      </c>
      <c r="D293" s="23">
        <f t="shared" si="26"/>
        <v>8025.86440777964</v>
      </c>
      <c r="E293" s="36">
        <f t="shared" si="29"/>
        <v>1650885.121832962</v>
      </c>
      <c r="G293" s="65">
        <v>279</v>
      </c>
      <c r="H293" s="65">
        <f>ROUND(雙周繳款金額-'雙週繳款(本息平均)'!$I293,0)</f>
        <v>5765</v>
      </c>
      <c r="I293" s="65">
        <f t="shared" si="30"/>
        <v>2233</v>
      </c>
      <c r="J293" s="65">
        <f t="shared" si="33"/>
        <v>7998</v>
      </c>
      <c r="K293" s="65">
        <f>K292-H293</f>
        <v>1657296</v>
      </c>
    </row>
    <row r="294" spans="1:11" ht="15.75">
      <c r="A294" s="29">
        <f t="shared" si="31"/>
        <v>280</v>
      </c>
      <c r="B294" s="34">
        <f t="shared" si="32"/>
        <v>5803.519051466037</v>
      </c>
      <c r="C294" s="32">
        <f t="shared" si="28"/>
        <v>2222.3453563136027</v>
      </c>
      <c r="D294" s="23">
        <f t="shared" si="26"/>
        <v>8025.86440777964</v>
      </c>
      <c r="E294" s="36">
        <f t="shared" si="29"/>
        <v>1645081.6027814958</v>
      </c>
      <c r="G294" s="65">
        <v>280</v>
      </c>
      <c r="H294" s="65">
        <f>ROUND(雙周繳款金額-'雙週繳款(本息平均)'!$I294,0)</f>
        <v>5773</v>
      </c>
      <c r="I294" s="65">
        <f t="shared" si="30"/>
        <v>2225</v>
      </c>
      <c r="J294" s="65">
        <f t="shared" si="33"/>
        <v>7998</v>
      </c>
      <c r="K294" s="65">
        <f>K293-H294</f>
        <v>1651523</v>
      </c>
    </row>
    <row r="295" spans="1:11" ht="15.75">
      <c r="A295" s="29">
        <f t="shared" si="31"/>
        <v>281</v>
      </c>
      <c r="B295" s="34">
        <f t="shared" si="32"/>
        <v>5811.331480958395</v>
      </c>
      <c r="C295" s="32">
        <f t="shared" si="28"/>
        <v>2214.5329268212445</v>
      </c>
      <c r="D295" s="23">
        <f t="shared" si="26"/>
        <v>8025.86440777964</v>
      </c>
      <c r="E295" s="36">
        <f t="shared" si="29"/>
        <v>1639270.2713005373</v>
      </c>
      <c r="G295" s="65">
        <v>281</v>
      </c>
      <c r="H295" s="65">
        <f>ROUND(雙周繳款金額-'雙週繳款(本息平均)'!$I295,0)</f>
        <v>5781</v>
      </c>
      <c r="I295" s="65">
        <f t="shared" si="30"/>
        <v>2217</v>
      </c>
      <c r="J295" s="65">
        <f t="shared" si="33"/>
        <v>7998</v>
      </c>
      <c r="K295" s="65">
        <f>K294-H295</f>
        <v>1645742</v>
      </c>
    </row>
    <row r="296" spans="1:11" ht="15.75">
      <c r="A296" s="29">
        <f t="shared" si="31"/>
        <v>282</v>
      </c>
      <c r="B296" s="34">
        <f t="shared" si="32"/>
        <v>5819.154427182762</v>
      </c>
      <c r="C296" s="32">
        <f t="shared" si="28"/>
        <v>2206.7099805968774</v>
      </c>
      <c r="D296" s="23">
        <f t="shared" si="26"/>
        <v>8025.86440777964</v>
      </c>
      <c r="E296" s="36">
        <f t="shared" si="29"/>
        <v>1633451.1168733544</v>
      </c>
      <c r="G296" s="65">
        <v>282</v>
      </c>
      <c r="H296" s="65">
        <f>ROUND(雙周繳款金額-'雙週繳款(本息平均)'!$I296,0)</f>
        <v>5789</v>
      </c>
      <c r="I296" s="65">
        <f t="shared" si="30"/>
        <v>2209</v>
      </c>
      <c r="J296" s="65">
        <f t="shared" si="33"/>
        <v>7998</v>
      </c>
      <c r="K296" s="65">
        <f>K295-H296</f>
        <v>1639953</v>
      </c>
    </row>
    <row r="297" spans="1:11" ht="15.75">
      <c r="A297" s="29">
        <f t="shared" si="31"/>
        <v>283</v>
      </c>
      <c r="B297" s="34">
        <f t="shared" si="32"/>
        <v>5826.987904296278</v>
      </c>
      <c r="C297" s="32">
        <f t="shared" si="28"/>
        <v>2198.876503483362</v>
      </c>
      <c r="D297" s="23">
        <f t="shared" si="26"/>
        <v>8025.86440777964</v>
      </c>
      <c r="E297" s="36">
        <f t="shared" si="29"/>
        <v>1627624.1289690582</v>
      </c>
      <c r="G297" s="65">
        <v>283</v>
      </c>
      <c r="H297" s="65">
        <f>ROUND(雙周繳款金額-'雙週繳款(本息平均)'!$I297,0)</f>
        <v>5796</v>
      </c>
      <c r="I297" s="65">
        <f t="shared" si="30"/>
        <v>2202</v>
      </c>
      <c r="J297" s="65">
        <f t="shared" si="33"/>
        <v>7998</v>
      </c>
      <c r="K297" s="65">
        <f>K296-H297</f>
        <v>1634157</v>
      </c>
    </row>
    <row r="298" spans="1:11" ht="15.75">
      <c r="A298" s="29">
        <f t="shared" si="31"/>
        <v>284</v>
      </c>
      <c r="B298" s="34">
        <f t="shared" si="32"/>
        <v>5834.831926475138</v>
      </c>
      <c r="C298" s="32">
        <f t="shared" si="28"/>
        <v>2191.0324813045017</v>
      </c>
      <c r="D298" s="23">
        <f t="shared" si="26"/>
        <v>8025.86440777964</v>
      </c>
      <c r="E298" s="36">
        <f t="shared" si="29"/>
        <v>1621789.297042583</v>
      </c>
      <c r="G298" s="65">
        <v>284</v>
      </c>
      <c r="H298" s="65">
        <f>ROUND(雙周繳款金額-'雙週繳款(本息平均)'!$I298,0)</f>
        <v>5804</v>
      </c>
      <c r="I298" s="65">
        <f t="shared" si="30"/>
        <v>2194</v>
      </c>
      <c r="J298" s="65">
        <f t="shared" si="33"/>
        <v>7998</v>
      </c>
      <c r="K298" s="65">
        <f>K297-H298</f>
        <v>1628353</v>
      </c>
    </row>
    <row r="299" spans="1:11" ht="15.75">
      <c r="A299" s="29">
        <f t="shared" si="31"/>
        <v>285</v>
      </c>
      <c r="B299" s="34">
        <f t="shared" si="32"/>
        <v>5842.686507914624</v>
      </c>
      <c r="C299" s="32">
        <f t="shared" si="28"/>
        <v>2183.177899865016</v>
      </c>
      <c r="D299" s="23">
        <f aca="true" t="shared" si="34" ref="D299:D362">$B$5</f>
        <v>8025.86440777964</v>
      </c>
      <c r="E299" s="36">
        <f t="shared" si="29"/>
        <v>1615946.6105346684</v>
      </c>
      <c r="G299" s="65">
        <v>285</v>
      </c>
      <c r="H299" s="65">
        <f>ROUND(雙周繳款金額-'雙週繳款(本息平均)'!$I299,0)</f>
        <v>5812</v>
      </c>
      <c r="I299" s="65">
        <f t="shared" si="30"/>
        <v>2186</v>
      </c>
      <c r="J299" s="65">
        <f t="shared" si="33"/>
        <v>7998</v>
      </c>
      <c r="K299" s="65">
        <f>K298-H299</f>
        <v>1622541</v>
      </c>
    </row>
    <row r="300" spans="1:11" ht="15.75">
      <c r="A300" s="29">
        <f t="shared" si="31"/>
        <v>286</v>
      </c>
      <c r="B300" s="34">
        <f t="shared" si="32"/>
        <v>5850.551662829124</v>
      </c>
      <c r="C300" s="32">
        <f t="shared" si="28"/>
        <v>2175.3127449505155</v>
      </c>
      <c r="D300" s="23">
        <f t="shared" si="34"/>
        <v>8025.86440777964</v>
      </c>
      <c r="E300" s="36">
        <f t="shared" si="29"/>
        <v>1610096.0588718392</v>
      </c>
      <c r="G300" s="65">
        <v>286</v>
      </c>
      <c r="H300" s="65">
        <f>ROUND(雙周繳款金額-'雙週繳款(本息平均)'!$I300,0)</f>
        <v>5820</v>
      </c>
      <c r="I300" s="65">
        <f t="shared" si="30"/>
        <v>2178</v>
      </c>
      <c r="J300" s="65">
        <f t="shared" si="33"/>
        <v>7998</v>
      </c>
      <c r="K300" s="65">
        <f>K299-H300</f>
        <v>1616721</v>
      </c>
    </row>
    <row r="301" spans="1:11" ht="15.75">
      <c r="A301" s="29">
        <f t="shared" si="31"/>
        <v>287</v>
      </c>
      <c r="B301" s="34">
        <f t="shared" si="32"/>
        <v>5858.427405452164</v>
      </c>
      <c r="C301" s="32">
        <f t="shared" si="28"/>
        <v>2167.437002327476</v>
      </c>
      <c r="D301" s="23">
        <f t="shared" si="34"/>
        <v>8025.86440777964</v>
      </c>
      <c r="E301" s="36">
        <f t="shared" si="29"/>
        <v>1604237.631466387</v>
      </c>
      <c r="G301" s="65">
        <v>287</v>
      </c>
      <c r="H301" s="65">
        <f>ROUND(雙周繳款金額-'雙週繳款(本息平均)'!$I301,0)</f>
        <v>5828</v>
      </c>
      <c r="I301" s="65">
        <f t="shared" si="30"/>
        <v>2170</v>
      </c>
      <c r="J301" s="65">
        <f t="shared" si="33"/>
        <v>7998</v>
      </c>
      <c r="K301" s="65">
        <f>K300-H301</f>
        <v>1610893</v>
      </c>
    </row>
    <row r="302" spans="1:11" ht="15.75">
      <c r="A302" s="29">
        <f t="shared" si="31"/>
        <v>288</v>
      </c>
      <c r="B302" s="34">
        <f t="shared" si="32"/>
        <v>5866.313750036426</v>
      </c>
      <c r="C302" s="32">
        <f t="shared" si="28"/>
        <v>2159.550657743214</v>
      </c>
      <c r="D302" s="23">
        <f t="shared" si="34"/>
        <v>8025.86440777964</v>
      </c>
      <c r="E302" s="36">
        <f t="shared" si="29"/>
        <v>1598371.3177163505</v>
      </c>
      <c r="G302" s="65">
        <v>288</v>
      </c>
      <c r="H302" s="65">
        <f>ROUND(雙周繳款金額-'雙週繳款(本息平均)'!$I302,0)</f>
        <v>5835</v>
      </c>
      <c r="I302" s="65">
        <f t="shared" si="30"/>
        <v>2163</v>
      </c>
      <c r="J302" s="65">
        <f t="shared" si="33"/>
        <v>7998</v>
      </c>
      <c r="K302" s="65">
        <f>K301-H302</f>
        <v>1605058</v>
      </c>
    </row>
    <row r="303" spans="1:11" ht="15.75">
      <c r="A303" s="29">
        <f t="shared" si="31"/>
        <v>289</v>
      </c>
      <c r="B303" s="34">
        <f t="shared" si="32"/>
        <v>5874.210710853783</v>
      </c>
      <c r="C303" s="32">
        <f t="shared" si="28"/>
        <v>2151.653696925857</v>
      </c>
      <c r="D303" s="23">
        <f t="shared" si="34"/>
        <v>8025.86440777964</v>
      </c>
      <c r="E303" s="36">
        <f t="shared" si="29"/>
        <v>1592497.1070054967</v>
      </c>
      <c r="G303" s="65">
        <v>289</v>
      </c>
      <c r="H303" s="65">
        <f>ROUND(雙周繳款金額-'雙週繳款(本息平均)'!$I303,0)</f>
        <v>5843</v>
      </c>
      <c r="I303" s="65">
        <f t="shared" si="30"/>
        <v>2155</v>
      </c>
      <c r="J303" s="65">
        <f t="shared" si="33"/>
        <v>7998</v>
      </c>
      <c r="K303" s="65">
        <f>K302-H303</f>
        <v>1599215</v>
      </c>
    </row>
    <row r="304" spans="1:11" ht="15.75">
      <c r="A304" s="29">
        <f t="shared" si="31"/>
        <v>290</v>
      </c>
      <c r="B304" s="34">
        <f t="shared" si="32"/>
        <v>5882.118302195317</v>
      </c>
      <c r="C304" s="32">
        <f t="shared" si="28"/>
        <v>2143.746105584323</v>
      </c>
      <c r="D304" s="23">
        <f t="shared" si="34"/>
        <v>8025.86440777964</v>
      </c>
      <c r="E304" s="36">
        <f t="shared" si="29"/>
        <v>1586614.9887033014</v>
      </c>
      <c r="G304" s="65">
        <v>290</v>
      </c>
      <c r="H304" s="65">
        <f>ROUND(雙周繳款金額-'雙週繳款(本息平均)'!$I304,0)</f>
        <v>5851</v>
      </c>
      <c r="I304" s="65">
        <f t="shared" si="30"/>
        <v>2147</v>
      </c>
      <c r="J304" s="65">
        <f t="shared" si="33"/>
        <v>7998</v>
      </c>
      <c r="K304" s="65">
        <f>K303-H304</f>
        <v>1593364</v>
      </c>
    </row>
    <row r="305" spans="1:11" ht="15.75">
      <c r="A305" s="29">
        <f t="shared" si="31"/>
        <v>291</v>
      </c>
      <c r="B305" s="34">
        <f t="shared" si="32"/>
        <v>5890.036538371349</v>
      </c>
      <c r="C305" s="32">
        <f t="shared" si="28"/>
        <v>2135.8278694082906</v>
      </c>
      <c r="D305" s="23">
        <f t="shared" si="34"/>
        <v>8025.86440777964</v>
      </c>
      <c r="E305" s="36">
        <f t="shared" si="29"/>
        <v>1580724.95216493</v>
      </c>
      <c r="G305" s="65">
        <v>291</v>
      </c>
      <c r="H305" s="65">
        <f>ROUND(雙周繳款金額-'雙週繳款(本息平均)'!$I305,0)</f>
        <v>5859</v>
      </c>
      <c r="I305" s="65">
        <f t="shared" si="30"/>
        <v>2139</v>
      </c>
      <c r="J305" s="65">
        <f t="shared" si="33"/>
        <v>7998</v>
      </c>
      <c r="K305" s="65">
        <f>K304-H305</f>
        <v>1587505</v>
      </c>
    </row>
    <row r="306" spans="1:11" ht="15.75">
      <c r="A306" s="29">
        <f t="shared" si="31"/>
        <v>292</v>
      </c>
      <c r="B306" s="34">
        <f t="shared" si="32"/>
        <v>5897.965433711464</v>
      </c>
      <c r="C306" s="32">
        <f t="shared" si="28"/>
        <v>2127.8989740681754</v>
      </c>
      <c r="D306" s="23">
        <f t="shared" si="34"/>
        <v>8025.86440777964</v>
      </c>
      <c r="E306" s="36">
        <f t="shared" si="29"/>
        <v>1574826.9867312186</v>
      </c>
      <c r="G306" s="65">
        <v>292</v>
      </c>
      <c r="H306" s="65">
        <f>ROUND(雙周繳款金額-'雙週繳款(本息平均)'!$I306,0)</f>
        <v>5867</v>
      </c>
      <c r="I306" s="65">
        <f t="shared" si="30"/>
        <v>2131</v>
      </c>
      <c r="J306" s="65">
        <f t="shared" si="33"/>
        <v>7998</v>
      </c>
      <c r="K306" s="65">
        <f>K305-H306</f>
        <v>1581638</v>
      </c>
    </row>
    <row r="307" spans="1:11" ht="15.75">
      <c r="A307" s="29">
        <f t="shared" si="31"/>
        <v>293</v>
      </c>
      <c r="B307" s="34">
        <f t="shared" si="32"/>
        <v>5905.905002564537</v>
      </c>
      <c r="C307" s="32">
        <f t="shared" si="28"/>
        <v>2119.9594052151024</v>
      </c>
      <c r="D307" s="23">
        <f t="shared" si="34"/>
        <v>8025.86440777964</v>
      </c>
      <c r="E307" s="36">
        <f t="shared" si="29"/>
        <v>1568921.0817286542</v>
      </c>
      <c r="G307" s="65">
        <v>293</v>
      </c>
      <c r="H307" s="65">
        <f>ROUND(雙周繳款金額-'雙週繳款(本息平均)'!$I307,0)</f>
        <v>5875</v>
      </c>
      <c r="I307" s="65">
        <f t="shared" si="30"/>
        <v>2123</v>
      </c>
      <c r="J307" s="65">
        <f t="shared" si="33"/>
        <v>7998</v>
      </c>
      <c r="K307" s="65">
        <f>K306-H307</f>
        <v>1575763</v>
      </c>
    </row>
    <row r="308" spans="1:11" ht="15.75">
      <c r="A308" s="29">
        <f t="shared" si="31"/>
        <v>294</v>
      </c>
      <c r="B308" s="34">
        <f t="shared" si="32"/>
        <v>5913.855259298759</v>
      </c>
      <c r="C308" s="32">
        <f t="shared" si="28"/>
        <v>2112.009148480881</v>
      </c>
      <c r="D308" s="23">
        <f t="shared" si="34"/>
        <v>8025.86440777964</v>
      </c>
      <c r="E308" s="36">
        <f t="shared" si="29"/>
        <v>1563007.2264693554</v>
      </c>
      <c r="G308" s="65">
        <v>294</v>
      </c>
      <c r="H308" s="65">
        <f>ROUND(雙周繳款金額-'雙週繳款(本息平均)'!$I308,0)</f>
        <v>5883</v>
      </c>
      <c r="I308" s="65">
        <f t="shared" si="30"/>
        <v>2115</v>
      </c>
      <c r="J308" s="65">
        <f t="shared" si="33"/>
        <v>7998</v>
      </c>
      <c r="K308" s="65">
        <f>K307-H308</f>
        <v>1569880</v>
      </c>
    </row>
    <row r="309" spans="1:11" ht="15.75">
      <c r="A309" s="29">
        <f t="shared" si="31"/>
        <v>295</v>
      </c>
      <c r="B309" s="34">
        <f t="shared" si="32"/>
        <v>5921.816218301661</v>
      </c>
      <c r="C309" s="32">
        <f t="shared" si="28"/>
        <v>2104.0481894779787</v>
      </c>
      <c r="D309" s="23">
        <f t="shared" si="34"/>
        <v>8025.86440777964</v>
      </c>
      <c r="E309" s="36">
        <f t="shared" si="29"/>
        <v>1557085.4102510537</v>
      </c>
      <c r="G309" s="65">
        <v>295</v>
      </c>
      <c r="H309" s="65">
        <f>ROUND(雙周繳款金額-'雙週繳款(本息平均)'!$I309,0)</f>
        <v>5890</v>
      </c>
      <c r="I309" s="65">
        <f t="shared" si="30"/>
        <v>2108</v>
      </c>
      <c r="J309" s="65">
        <f t="shared" si="33"/>
        <v>7998</v>
      </c>
      <c r="K309" s="65">
        <f>K308-H309</f>
        <v>1563990</v>
      </c>
    </row>
    <row r="310" spans="1:11" ht="15.75">
      <c r="A310" s="29">
        <f t="shared" si="31"/>
        <v>296</v>
      </c>
      <c r="B310" s="34">
        <f t="shared" si="32"/>
        <v>5929.787893980144</v>
      </c>
      <c r="C310" s="32">
        <f t="shared" si="28"/>
        <v>2096.076513799496</v>
      </c>
      <c r="D310" s="23">
        <f t="shared" si="34"/>
        <v>8025.86440777964</v>
      </c>
      <c r="E310" s="36">
        <f t="shared" si="29"/>
        <v>1551155.6223570737</v>
      </c>
      <c r="G310" s="65">
        <v>296</v>
      </c>
      <c r="H310" s="65">
        <f>ROUND(雙周繳款金額-'雙週繳款(本息平均)'!$I310,0)</f>
        <v>5898</v>
      </c>
      <c r="I310" s="65">
        <f t="shared" si="30"/>
        <v>2100</v>
      </c>
      <c r="J310" s="65">
        <f t="shared" si="33"/>
        <v>7998</v>
      </c>
      <c r="K310" s="65">
        <f>K309-H310</f>
        <v>1558092</v>
      </c>
    </row>
    <row r="311" spans="1:11" ht="15.75">
      <c r="A311" s="29">
        <f t="shared" si="31"/>
        <v>297</v>
      </c>
      <c r="B311" s="34">
        <f t="shared" si="32"/>
        <v>5937.770300760501</v>
      </c>
      <c r="C311" s="32">
        <f t="shared" si="28"/>
        <v>2088.094107019138</v>
      </c>
      <c r="D311" s="23">
        <f t="shared" si="34"/>
        <v>8025.86440777964</v>
      </c>
      <c r="E311" s="36">
        <f t="shared" si="29"/>
        <v>1545217.8520563133</v>
      </c>
      <c r="G311" s="65">
        <v>297</v>
      </c>
      <c r="H311" s="65">
        <f>ROUND(雙周繳款金額-'雙週繳款(本息平均)'!$I311,0)</f>
        <v>5906</v>
      </c>
      <c r="I311" s="65">
        <f t="shared" si="30"/>
        <v>2092</v>
      </c>
      <c r="J311" s="65">
        <f t="shared" si="33"/>
        <v>7998</v>
      </c>
      <c r="K311" s="65">
        <f>K310-H311</f>
        <v>1552186</v>
      </c>
    </row>
    <row r="312" spans="1:11" ht="15.75">
      <c r="A312" s="29">
        <f t="shared" si="31"/>
        <v>298</v>
      </c>
      <c r="B312" s="34">
        <f t="shared" si="32"/>
        <v>5945.763453088448</v>
      </c>
      <c r="C312" s="32">
        <f t="shared" si="28"/>
        <v>2080.1009546911914</v>
      </c>
      <c r="D312" s="23">
        <f t="shared" si="34"/>
        <v>8025.86440777964</v>
      </c>
      <c r="E312" s="36">
        <f t="shared" si="29"/>
        <v>1539272.0886032248</v>
      </c>
      <c r="G312" s="65">
        <v>298</v>
      </c>
      <c r="H312" s="65">
        <f>ROUND(雙周繳款金額-'雙週繳款(本息平均)'!$I312,0)</f>
        <v>5914</v>
      </c>
      <c r="I312" s="65">
        <f t="shared" si="30"/>
        <v>2084</v>
      </c>
      <c r="J312" s="65">
        <f t="shared" si="33"/>
        <v>7998</v>
      </c>
      <c r="K312" s="65">
        <f>K311-H312</f>
        <v>1546272</v>
      </c>
    </row>
    <row r="313" spans="1:11" ht="15.75">
      <c r="A313" s="29">
        <f t="shared" si="31"/>
        <v>299</v>
      </c>
      <c r="B313" s="34">
        <f t="shared" si="32"/>
        <v>5953.767365429145</v>
      </c>
      <c r="C313" s="32">
        <f t="shared" si="28"/>
        <v>2072.097042350495</v>
      </c>
      <c r="D313" s="23">
        <f t="shared" si="34"/>
        <v>8025.86440777964</v>
      </c>
      <c r="E313" s="36">
        <f t="shared" si="29"/>
        <v>1533318.3212377958</v>
      </c>
      <c r="G313" s="65">
        <v>299</v>
      </c>
      <c r="H313" s="65">
        <f>ROUND(雙周繳款金額-'雙週繳款(本息平均)'!$I313,0)</f>
        <v>5922</v>
      </c>
      <c r="I313" s="65">
        <f t="shared" si="30"/>
        <v>2076</v>
      </c>
      <c r="J313" s="65">
        <f t="shared" si="33"/>
        <v>7998</v>
      </c>
      <c r="K313" s="65">
        <f>K312-H313</f>
        <v>1540350</v>
      </c>
    </row>
    <row r="314" spans="1:11" ht="15.75">
      <c r="A314" s="29">
        <f t="shared" si="31"/>
        <v>300</v>
      </c>
      <c r="B314" s="34">
        <f t="shared" si="32"/>
        <v>5961.782052267223</v>
      </c>
      <c r="C314" s="32">
        <f t="shared" si="28"/>
        <v>2064.0823555124175</v>
      </c>
      <c r="D314" s="23">
        <f t="shared" si="34"/>
        <v>8025.86440777964</v>
      </c>
      <c r="E314" s="36">
        <f t="shared" si="29"/>
        <v>1527356.5391855286</v>
      </c>
      <c r="G314" s="65">
        <v>300</v>
      </c>
      <c r="H314" s="65">
        <f>ROUND(雙周繳款金額-'雙週繳款(本息平均)'!$I314,0)</f>
        <v>5930</v>
      </c>
      <c r="I314" s="65">
        <f t="shared" si="30"/>
        <v>2068</v>
      </c>
      <c r="J314" s="65">
        <f t="shared" si="33"/>
        <v>7998</v>
      </c>
      <c r="K314" s="65">
        <f>K313-H314</f>
        <v>1534420</v>
      </c>
    </row>
    <row r="315" spans="1:11" ht="15.75">
      <c r="A315" s="29">
        <f t="shared" si="31"/>
        <v>301</v>
      </c>
      <c r="B315" s="34">
        <f t="shared" si="32"/>
        <v>5969.807528106812</v>
      </c>
      <c r="C315" s="32">
        <f t="shared" si="28"/>
        <v>2056.056879672827</v>
      </c>
      <c r="D315" s="23">
        <f t="shared" si="34"/>
        <v>8025.86440777964</v>
      </c>
      <c r="E315" s="36">
        <f t="shared" si="29"/>
        <v>1521386.731657422</v>
      </c>
      <c r="G315" s="65">
        <v>301</v>
      </c>
      <c r="H315" s="65">
        <f>ROUND(雙周繳款金額-'雙週繳款(本息平均)'!$I315,0)</f>
        <v>5938</v>
      </c>
      <c r="I315" s="65">
        <f t="shared" si="30"/>
        <v>2060</v>
      </c>
      <c r="J315" s="65">
        <f t="shared" si="33"/>
        <v>7998</v>
      </c>
      <c r="K315" s="65">
        <f>K314-H315</f>
        <v>1528482</v>
      </c>
    </row>
    <row r="316" spans="1:11" ht="15.75">
      <c r="A316" s="29">
        <f t="shared" si="31"/>
        <v>302</v>
      </c>
      <c r="B316" s="34">
        <f t="shared" si="32"/>
        <v>5977.843807471571</v>
      </c>
      <c r="C316" s="32">
        <f t="shared" si="28"/>
        <v>2048.0206003080684</v>
      </c>
      <c r="D316" s="23">
        <f t="shared" si="34"/>
        <v>8025.86440777964</v>
      </c>
      <c r="E316" s="36">
        <f t="shared" si="29"/>
        <v>1515408.8878499502</v>
      </c>
      <c r="G316" s="65">
        <v>302</v>
      </c>
      <c r="H316" s="65">
        <f>ROUND(雙周繳款金額-'雙週繳款(本息平均)'!$I316,0)</f>
        <v>5946</v>
      </c>
      <c r="I316" s="65">
        <f t="shared" si="30"/>
        <v>2052</v>
      </c>
      <c r="J316" s="65">
        <f t="shared" si="33"/>
        <v>7998</v>
      </c>
      <c r="K316" s="65">
        <f>K315-H316</f>
        <v>1522536</v>
      </c>
    </row>
    <row r="317" spans="1:11" ht="15.75">
      <c r="A317" s="29">
        <f t="shared" si="31"/>
        <v>303</v>
      </c>
      <c r="B317" s="34">
        <f t="shared" si="32"/>
        <v>5985.890904904707</v>
      </c>
      <c r="C317" s="32">
        <f t="shared" si="28"/>
        <v>2039.9735028749333</v>
      </c>
      <c r="D317" s="23">
        <f t="shared" si="34"/>
        <v>8025.86440777964</v>
      </c>
      <c r="E317" s="36">
        <f t="shared" si="29"/>
        <v>1509422.9969450454</v>
      </c>
      <c r="G317" s="65">
        <v>303</v>
      </c>
      <c r="H317" s="65">
        <f>ROUND(雙周繳款金額-'雙週繳款(本息平均)'!$I317,0)</f>
        <v>5954</v>
      </c>
      <c r="I317" s="65">
        <f t="shared" si="30"/>
        <v>2044</v>
      </c>
      <c r="J317" s="65">
        <f t="shared" si="33"/>
        <v>7998</v>
      </c>
      <c r="K317" s="65">
        <f>K316-H317</f>
        <v>1516582</v>
      </c>
    </row>
    <row r="318" spans="1:11" ht="15.75">
      <c r="A318" s="29">
        <f t="shared" si="31"/>
        <v>304</v>
      </c>
      <c r="B318" s="34">
        <f t="shared" si="32"/>
        <v>5993.948834969002</v>
      </c>
      <c r="C318" s="32">
        <f t="shared" si="28"/>
        <v>2031.9155728106384</v>
      </c>
      <c r="D318" s="23">
        <f t="shared" si="34"/>
        <v>8025.86440777964</v>
      </c>
      <c r="E318" s="36">
        <f t="shared" si="29"/>
        <v>1503429.0481100765</v>
      </c>
      <c r="G318" s="65">
        <v>304</v>
      </c>
      <c r="H318" s="65">
        <f>ROUND(雙周繳款金額-'雙週繳款(本息平均)'!$I318,0)</f>
        <v>5962</v>
      </c>
      <c r="I318" s="65">
        <f t="shared" si="30"/>
        <v>2036</v>
      </c>
      <c r="J318" s="65">
        <f t="shared" si="33"/>
        <v>7998</v>
      </c>
      <c r="K318" s="65">
        <f>K317-H318</f>
        <v>1510620</v>
      </c>
    </row>
    <row r="319" spans="1:11" ht="15.75">
      <c r="A319" s="29">
        <f t="shared" si="31"/>
        <v>305</v>
      </c>
      <c r="B319" s="34">
        <f t="shared" si="32"/>
        <v>6002.017612246844</v>
      </c>
      <c r="C319" s="32">
        <f t="shared" si="28"/>
        <v>2023.8467955327956</v>
      </c>
      <c r="D319" s="23">
        <f t="shared" si="34"/>
        <v>8025.86440777964</v>
      </c>
      <c r="E319" s="36">
        <f t="shared" si="29"/>
        <v>1497427.0304978297</v>
      </c>
      <c r="G319" s="65">
        <v>305</v>
      </c>
      <c r="H319" s="65">
        <f>ROUND(雙周繳款金額-'雙週繳款(本息平均)'!$I319,0)</f>
        <v>5970</v>
      </c>
      <c r="I319" s="65">
        <f t="shared" si="30"/>
        <v>2028</v>
      </c>
      <c r="J319" s="65">
        <f t="shared" si="33"/>
        <v>7998</v>
      </c>
      <c r="K319" s="65">
        <f>K318-H319</f>
        <v>1504650</v>
      </c>
    </row>
    <row r="320" spans="1:11" ht="15.75">
      <c r="A320" s="29">
        <f t="shared" si="31"/>
        <v>306</v>
      </c>
      <c r="B320" s="34">
        <f t="shared" si="32"/>
        <v>6010.097251340254</v>
      </c>
      <c r="C320" s="32">
        <f t="shared" si="28"/>
        <v>2015.7671564393863</v>
      </c>
      <c r="D320" s="23">
        <f t="shared" si="34"/>
        <v>8025.86440777964</v>
      </c>
      <c r="E320" s="36">
        <f t="shared" si="29"/>
        <v>1491416.9332464894</v>
      </c>
      <c r="G320" s="65">
        <v>306</v>
      </c>
      <c r="H320" s="65">
        <f>ROUND(雙周繳款金額-'雙週繳款(本息平均)'!$I320,0)</f>
        <v>5978</v>
      </c>
      <c r="I320" s="65">
        <f t="shared" si="30"/>
        <v>2020</v>
      </c>
      <c r="J320" s="65">
        <f t="shared" si="33"/>
        <v>7998</v>
      </c>
      <c r="K320" s="65">
        <f>K319-H320</f>
        <v>1498672</v>
      </c>
    </row>
    <row r="321" spans="1:11" ht="15.75">
      <c r="A321" s="29">
        <f t="shared" si="31"/>
        <v>307</v>
      </c>
      <c r="B321" s="34">
        <f t="shared" si="32"/>
        <v>6018.187766870904</v>
      </c>
      <c r="C321" s="32">
        <f t="shared" si="28"/>
        <v>2007.6766409087359</v>
      </c>
      <c r="D321" s="23">
        <f t="shared" si="34"/>
        <v>8025.86440777964</v>
      </c>
      <c r="E321" s="36">
        <f t="shared" si="29"/>
        <v>1485398.7454796184</v>
      </c>
      <c r="G321" s="65">
        <v>307</v>
      </c>
      <c r="H321" s="65">
        <f>ROUND(雙周繳款金額-'雙週繳款(本息平均)'!$I321,0)</f>
        <v>5986</v>
      </c>
      <c r="I321" s="65">
        <f t="shared" si="30"/>
        <v>2012</v>
      </c>
      <c r="J321" s="65">
        <f t="shared" si="33"/>
        <v>7998</v>
      </c>
      <c r="K321" s="65">
        <f>K320-H321</f>
        <v>1492686</v>
      </c>
    </row>
    <row r="322" spans="1:11" ht="15.75">
      <c r="A322" s="29">
        <f t="shared" si="31"/>
        <v>308</v>
      </c>
      <c r="B322" s="34">
        <f t="shared" si="32"/>
        <v>6026.289173480153</v>
      </c>
      <c r="C322" s="32">
        <f t="shared" si="28"/>
        <v>1999.5752342994865</v>
      </c>
      <c r="D322" s="23">
        <f t="shared" si="34"/>
        <v>8025.86440777964</v>
      </c>
      <c r="E322" s="36">
        <f t="shared" si="29"/>
        <v>1479372.4563061383</v>
      </c>
      <c r="G322" s="65">
        <v>308</v>
      </c>
      <c r="H322" s="65">
        <f>ROUND(雙周繳款金額-'雙週繳款(本息平均)'!$I322,0)</f>
        <v>5994</v>
      </c>
      <c r="I322" s="65">
        <f t="shared" si="30"/>
        <v>2004</v>
      </c>
      <c r="J322" s="65">
        <f t="shared" si="33"/>
        <v>7998</v>
      </c>
      <c r="K322" s="65">
        <f>K321-H322</f>
        <v>1486692</v>
      </c>
    </row>
    <row r="323" spans="1:11" ht="15.75">
      <c r="A323" s="29">
        <f t="shared" si="31"/>
        <v>309</v>
      </c>
      <c r="B323" s="34">
        <f t="shared" si="32"/>
        <v>6034.401485829068</v>
      </c>
      <c r="C323" s="32">
        <f t="shared" si="28"/>
        <v>1991.462921950571</v>
      </c>
      <c r="D323" s="23">
        <f t="shared" si="34"/>
        <v>8025.86440777964</v>
      </c>
      <c r="E323" s="36">
        <f t="shared" si="29"/>
        <v>1473338.0548203092</v>
      </c>
      <c r="G323" s="65">
        <v>309</v>
      </c>
      <c r="H323" s="65">
        <f>ROUND(雙周繳款金額-'雙週繳款(本息平均)'!$I323,0)</f>
        <v>6002</v>
      </c>
      <c r="I323" s="65">
        <f t="shared" si="30"/>
        <v>1996</v>
      </c>
      <c r="J323" s="65">
        <f t="shared" si="33"/>
        <v>7998</v>
      </c>
      <c r="K323" s="65">
        <f>K322-H323</f>
        <v>1480690</v>
      </c>
    </row>
    <row r="324" spans="1:11" ht="15.75">
      <c r="A324" s="29">
        <f t="shared" si="31"/>
        <v>310</v>
      </c>
      <c r="B324" s="34">
        <f t="shared" si="32"/>
        <v>6042.5247185984545</v>
      </c>
      <c r="C324" s="32">
        <f t="shared" si="28"/>
        <v>1983.3396891811856</v>
      </c>
      <c r="D324" s="23">
        <f t="shared" si="34"/>
        <v>8025.86440777964</v>
      </c>
      <c r="E324" s="36">
        <f t="shared" si="29"/>
        <v>1467295.5301017107</v>
      </c>
      <c r="G324" s="65">
        <v>310</v>
      </c>
      <c r="H324" s="65">
        <f>ROUND(雙周繳款金額-'雙週繳款(本息平均)'!$I324,0)</f>
        <v>6010</v>
      </c>
      <c r="I324" s="65">
        <f t="shared" si="30"/>
        <v>1988</v>
      </c>
      <c r="J324" s="65">
        <f t="shared" si="33"/>
        <v>7998</v>
      </c>
      <c r="K324" s="65">
        <f>K323-H324</f>
        <v>1474680</v>
      </c>
    </row>
    <row r="325" spans="1:11" ht="15.75">
      <c r="A325" s="29">
        <f t="shared" si="31"/>
        <v>311</v>
      </c>
      <c r="B325" s="34">
        <f t="shared" si="32"/>
        <v>6050.658886488875</v>
      </c>
      <c r="C325" s="32">
        <f t="shared" si="28"/>
        <v>1975.2055212907646</v>
      </c>
      <c r="D325" s="23">
        <f t="shared" si="34"/>
        <v>8025.86440777964</v>
      </c>
      <c r="E325" s="36">
        <f t="shared" si="29"/>
        <v>1461244.871215222</v>
      </c>
      <c r="G325" s="65">
        <v>311</v>
      </c>
      <c r="H325" s="65">
        <f>ROUND(雙周繳款金額-'雙週繳款(本息平均)'!$I325,0)</f>
        <v>6018</v>
      </c>
      <c r="I325" s="65">
        <f t="shared" si="30"/>
        <v>1980</v>
      </c>
      <c r="J325" s="65">
        <f t="shared" si="33"/>
        <v>7998</v>
      </c>
      <c r="K325" s="65">
        <f>K324-H325</f>
        <v>1468662</v>
      </c>
    </row>
    <row r="326" spans="1:11" ht="15.75">
      <c r="A326" s="29">
        <f t="shared" si="31"/>
        <v>312</v>
      </c>
      <c r="B326" s="34">
        <f t="shared" si="32"/>
        <v>6058.804004220687</v>
      </c>
      <c r="C326" s="32">
        <f t="shared" si="28"/>
        <v>1967.0604035589529</v>
      </c>
      <c r="D326" s="23">
        <f t="shared" si="34"/>
        <v>8025.86440777964</v>
      </c>
      <c r="E326" s="36">
        <f t="shared" si="29"/>
        <v>1455186.0672110012</v>
      </c>
      <c r="G326" s="65">
        <v>312</v>
      </c>
      <c r="H326" s="65">
        <f>ROUND(雙周繳款金額-'雙週繳款(本息平均)'!$I326,0)</f>
        <v>6026</v>
      </c>
      <c r="I326" s="65">
        <f t="shared" si="30"/>
        <v>1972</v>
      </c>
      <c r="J326" s="65">
        <f t="shared" si="33"/>
        <v>7998</v>
      </c>
      <c r="K326" s="65">
        <f>K325-H326</f>
        <v>1462636</v>
      </c>
    </row>
    <row r="327" spans="1:11" ht="15.75">
      <c r="A327" s="29">
        <f t="shared" si="31"/>
        <v>313</v>
      </c>
      <c r="B327" s="34">
        <f t="shared" si="32"/>
        <v>6066.960086534061</v>
      </c>
      <c r="C327" s="32">
        <f t="shared" si="28"/>
        <v>1958.9043212455788</v>
      </c>
      <c r="D327" s="23">
        <f t="shared" si="34"/>
        <v>8025.86440777964</v>
      </c>
      <c r="E327" s="36">
        <f t="shared" si="29"/>
        <v>1449119.1071244671</v>
      </c>
      <c r="G327" s="65">
        <v>313</v>
      </c>
      <c r="H327" s="65">
        <f>ROUND(雙周繳款金額-'雙週繳款(本息平均)'!$I327,0)</f>
        <v>6034</v>
      </c>
      <c r="I327" s="65">
        <f t="shared" si="30"/>
        <v>1964</v>
      </c>
      <c r="J327" s="65">
        <f t="shared" si="33"/>
        <v>7998</v>
      </c>
      <c r="K327" s="65">
        <f>K326-H327</f>
        <v>1456602</v>
      </c>
    </row>
    <row r="328" spans="1:11" ht="15.75">
      <c r="A328" s="29">
        <f t="shared" si="31"/>
        <v>314</v>
      </c>
      <c r="B328" s="34">
        <f t="shared" si="32"/>
        <v>6075.127148189011</v>
      </c>
      <c r="C328" s="32">
        <f t="shared" si="28"/>
        <v>1950.737259590629</v>
      </c>
      <c r="D328" s="23">
        <f t="shared" si="34"/>
        <v>8025.86440777964</v>
      </c>
      <c r="E328" s="36">
        <f t="shared" si="29"/>
        <v>1443043.979976278</v>
      </c>
      <c r="G328" s="65">
        <v>314</v>
      </c>
      <c r="H328" s="65">
        <f>ROUND(雙周繳款金額-'雙週繳款(本息平均)'!$I328,0)</f>
        <v>6043</v>
      </c>
      <c r="I328" s="65">
        <f t="shared" si="30"/>
        <v>1955</v>
      </c>
      <c r="J328" s="65">
        <f t="shared" si="33"/>
        <v>7998</v>
      </c>
      <c r="K328" s="65">
        <f>K327-H328</f>
        <v>1450559</v>
      </c>
    </row>
    <row r="329" spans="1:11" ht="15.75">
      <c r="A329" s="29">
        <f t="shared" si="31"/>
        <v>315</v>
      </c>
      <c r="B329" s="34">
        <f t="shared" si="32"/>
        <v>6083.305203965419</v>
      </c>
      <c r="C329" s="32">
        <f t="shared" si="28"/>
        <v>1942.5592038142206</v>
      </c>
      <c r="D329" s="23">
        <f t="shared" si="34"/>
        <v>8025.86440777964</v>
      </c>
      <c r="E329" s="36">
        <f t="shared" si="29"/>
        <v>1436960.6747723126</v>
      </c>
      <c r="G329" s="65">
        <v>315</v>
      </c>
      <c r="H329" s="65">
        <f>ROUND(雙周繳款金額-'雙週繳款(本息平均)'!$I329,0)</f>
        <v>6051</v>
      </c>
      <c r="I329" s="65">
        <f t="shared" si="30"/>
        <v>1947</v>
      </c>
      <c r="J329" s="65">
        <f t="shared" si="33"/>
        <v>7998</v>
      </c>
      <c r="K329" s="65">
        <f>K328-H329</f>
        <v>1444508</v>
      </c>
    </row>
    <row r="330" spans="1:11" ht="15.75">
      <c r="A330" s="29">
        <f t="shared" si="31"/>
        <v>316</v>
      </c>
      <c r="B330" s="34">
        <f t="shared" si="32"/>
        <v>6091.494268663065</v>
      </c>
      <c r="C330" s="32">
        <f t="shared" si="28"/>
        <v>1934.3701391165748</v>
      </c>
      <c r="D330" s="23">
        <f t="shared" si="34"/>
        <v>8025.86440777964</v>
      </c>
      <c r="E330" s="36">
        <f t="shared" si="29"/>
        <v>1430869.1805036496</v>
      </c>
      <c r="G330" s="65">
        <v>316</v>
      </c>
      <c r="H330" s="65">
        <f>ROUND(雙周繳款金額-'雙週繳款(本息平均)'!$I330,0)</f>
        <v>6059</v>
      </c>
      <c r="I330" s="65">
        <f t="shared" si="30"/>
        <v>1939</v>
      </c>
      <c r="J330" s="65">
        <f t="shared" si="33"/>
        <v>7998</v>
      </c>
      <c r="K330" s="65">
        <f>K329-H330</f>
        <v>1438449</v>
      </c>
    </row>
    <row r="331" spans="1:11" ht="15.75">
      <c r="A331" s="29">
        <f t="shared" si="31"/>
        <v>317</v>
      </c>
      <c r="B331" s="34">
        <f t="shared" si="32"/>
        <v>6099.69435710165</v>
      </c>
      <c r="C331" s="32">
        <f t="shared" si="28"/>
        <v>1926.17005067799</v>
      </c>
      <c r="D331" s="23">
        <f t="shared" si="34"/>
        <v>8025.86440777964</v>
      </c>
      <c r="E331" s="36">
        <f t="shared" si="29"/>
        <v>1424769.486146548</v>
      </c>
      <c r="G331" s="65">
        <v>317</v>
      </c>
      <c r="H331" s="65">
        <f>ROUND(雙周繳款金額-'雙週繳款(本息平均)'!$I331,0)</f>
        <v>6067</v>
      </c>
      <c r="I331" s="65">
        <f t="shared" si="30"/>
        <v>1931</v>
      </c>
      <c r="J331" s="65">
        <f t="shared" si="33"/>
        <v>7998</v>
      </c>
      <c r="K331" s="65">
        <f>K330-H331</f>
        <v>1432382</v>
      </c>
    </row>
    <row r="332" spans="1:11" ht="15.75">
      <c r="A332" s="29">
        <f t="shared" si="31"/>
        <v>318</v>
      </c>
      <c r="B332" s="34">
        <f t="shared" si="32"/>
        <v>6107.905484120825</v>
      </c>
      <c r="C332" s="32">
        <f t="shared" si="28"/>
        <v>1917.958923658815</v>
      </c>
      <c r="D332" s="23">
        <f t="shared" si="34"/>
        <v>8025.86440777964</v>
      </c>
      <c r="E332" s="36">
        <f t="shared" si="29"/>
        <v>1418661.5806624272</v>
      </c>
      <c r="G332" s="65">
        <v>318</v>
      </c>
      <c r="H332" s="65">
        <f>ROUND(雙周繳款金額-'雙週繳款(本息平均)'!$I332,0)</f>
        <v>6075</v>
      </c>
      <c r="I332" s="65">
        <f t="shared" si="30"/>
        <v>1923</v>
      </c>
      <c r="J332" s="65">
        <f t="shared" si="33"/>
        <v>7998</v>
      </c>
      <c r="K332" s="65">
        <f>K331-H332</f>
        <v>1426307</v>
      </c>
    </row>
    <row r="333" spans="1:11" ht="15.75">
      <c r="A333" s="29">
        <f t="shared" si="31"/>
        <v>319</v>
      </c>
      <c r="B333" s="34">
        <f t="shared" si="32"/>
        <v>6116.127664580218</v>
      </c>
      <c r="C333" s="32">
        <f t="shared" si="28"/>
        <v>1909.7367431994214</v>
      </c>
      <c r="D333" s="23">
        <f t="shared" si="34"/>
        <v>8025.86440777964</v>
      </c>
      <c r="E333" s="36">
        <f t="shared" si="29"/>
        <v>1412545.452997847</v>
      </c>
      <c r="G333" s="65">
        <v>319</v>
      </c>
      <c r="H333" s="65">
        <f>ROUND(雙周繳款金額-'雙週繳款(本息平均)'!$I333,0)</f>
        <v>6083</v>
      </c>
      <c r="I333" s="65">
        <f t="shared" si="30"/>
        <v>1915</v>
      </c>
      <c r="J333" s="65">
        <f t="shared" si="33"/>
        <v>7998</v>
      </c>
      <c r="K333" s="65">
        <f>K332-H333</f>
        <v>1420224</v>
      </c>
    </row>
    <row r="334" spans="1:11" ht="15.75">
      <c r="A334" s="29">
        <f t="shared" si="31"/>
        <v>320</v>
      </c>
      <c r="B334" s="34">
        <f t="shared" si="32"/>
        <v>6124.360913359461</v>
      </c>
      <c r="C334" s="32">
        <f t="shared" si="28"/>
        <v>1901.5034944201789</v>
      </c>
      <c r="D334" s="23">
        <f t="shared" si="34"/>
        <v>8025.86440777964</v>
      </c>
      <c r="E334" s="36">
        <f t="shared" si="29"/>
        <v>1406421.0920844874</v>
      </c>
      <c r="G334" s="65">
        <v>320</v>
      </c>
      <c r="H334" s="65">
        <f>ROUND(雙周繳款金額-'雙週繳款(本息平均)'!$I334,0)</f>
        <v>6091</v>
      </c>
      <c r="I334" s="65">
        <f t="shared" si="30"/>
        <v>1907</v>
      </c>
      <c r="J334" s="65">
        <f t="shared" si="33"/>
        <v>7998</v>
      </c>
      <c r="K334" s="65">
        <f>K333-H334</f>
        <v>1414133</v>
      </c>
    </row>
    <row r="335" spans="1:11" ht="15.75">
      <c r="A335" s="29">
        <f t="shared" si="31"/>
        <v>321</v>
      </c>
      <c r="B335" s="34">
        <f t="shared" si="32"/>
        <v>6132.605245358214</v>
      </c>
      <c r="C335" s="32">
        <f aca="true" t="shared" si="35" ref="C335:C398">E334*($B$2/26)</f>
        <v>1893.2591624214256</v>
      </c>
      <c r="D335" s="23">
        <f t="shared" si="34"/>
        <v>8025.86440777964</v>
      </c>
      <c r="E335" s="36">
        <f aca="true" t="shared" si="36" ref="E335:E398">E334-B335</f>
        <v>1400288.4868391291</v>
      </c>
      <c r="G335" s="65">
        <v>321</v>
      </c>
      <c r="H335" s="65">
        <f>ROUND(雙周繳款金額-'雙週繳款(本息平均)'!$I335,0)</f>
        <v>6100</v>
      </c>
      <c r="I335" s="65">
        <f aca="true" t="shared" si="37" ref="I335:I398">ROUND(K334*期利率,0)</f>
        <v>1898</v>
      </c>
      <c r="J335" s="65">
        <f t="shared" si="33"/>
        <v>7998</v>
      </c>
      <c r="K335" s="65">
        <f>K334-H335</f>
        <v>1408033</v>
      </c>
    </row>
    <row r="336" spans="1:11" ht="15.75">
      <c r="A336" s="29">
        <f aca="true" t="shared" si="38" ref="A336:A399">A335+1</f>
        <v>322</v>
      </c>
      <c r="B336" s="34">
        <f aca="true" t="shared" si="39" ref="B336:B399">$B$5-C336</f>
        <v>6140.860675496197</v>
      </c>
      <c r="C336" s="32">
        <f t="shared" si="35"/>
        <v>1885.0037322834432</v>
      </c>
      <c r="D336" s="23">
        <f t="shared" si="34"/>
        <v>8025.86440777964</v>
      </c>
      <c r="E336" s="36">
        <f t="shared" si="36"/>
        <v>1394147.6261636328</v>
      </c>
      <c r="G336" s="65">
        <v>322</v>
      </c>
      <c r="H336" s="65">
        <f>ROUND(雙周繳款金額-'雙週繳款(本息平均)'!$I336,0)</f>
        <v>6108</v>
      </c>
      <c r="I336" s="65">
        <f t="shared" si="37"/>
        <v>1890</v>
      </c>
      <c r="J336" s="65">
        <f aca="true" t="shared" si="40" ref="J336:J399">H336+I336</f>
        <v>7998</v>
      </c>
      <c r="K336" s="65">
        <f>K335-H336</f>
        <v>1401925</v>
      </c>
    </row>
    <row r="337" spans="1:11" ht="15.75">
      <c r="A337" s="29">
        <f t="shared" si="38"/>
        <v>323</v>
      </c>
      <c r="B337" s="34">
        <f t="shared" si="39"/>
        <v>6149.127218713211</v>
      </c>
      <c r="C337" s="32">
        <f t="shared" si="35"/>
        <v>1876.737189066429</v>
      </c>
      <c r="D337" s="23">
        <f t="shared" si="34"/>
        <v>8025.86440777964</v>
      </c>
      <c r="E337" s="36">
        <f t="shared" si="36"/>
        <v>1387998.4989449196</v>
      </c>
      <c r="G337" s="65">
        <v>323</v>
      </c>
      <c r="H337" s="65">
        <f>ROUND(雙周繳款金額-'雙週繳款(本息平均)'!$I337,0)</f>
        <v>6116</v>
      </c>
      <c r="I337" s="65">
        <f t="shared" si="37"/>
        <v>1882</v>
      </c>
      <c r="J337" s="65">
        <f t="shared" si="40"/>
        <v>7998</v>
      </c>
      <c r="K337" s="65">
        <f>K336-H337</f>
        <v>1395809</v>
      </c>
    </row>
    <row r="338" spans="1:11" ht="15.75">
      <c r="A338" s="29">
        <f t="shared" si="38"/>
        <v>324</v>
      </c>
      <c r="B338" s="34">
        <f t="shared" si="39"/>
        <v>6157.404889969171</v>
      </c>
      <c r="C338" s="32">
        <f t="shared" si="35"/>
        <v>1868.459517810469</v>
      </c>
      <c r="D338" s="23">
        <f t="shared" si="34"/>
        <v>8025.86440777964</v>
      </c>
      <c r="E338" s="36">
        <f t="shared" si="36"/>
        <v>1381841.0940549504</v>
      </c>
      <c r="G338" s="65">
        <v>324</v>
      </c>
      <c r="H338" s="65">
        <f>ROUND(雙周繳款金額-'雙週繳款(本息平均)'!$I338,0)</f>
        <v>6124</v>
      </c>
      <c r="I338" s="65">
        <f t="shared" si="37"/>
        <v>1874</v>
      </c>
      <c r="J338" s="65">
        <f t="shared" si="40"/>
        <v>7998</v>
      </c>
      <c r="K338" s="65">
        <f>K337-H338</f>
        <v>1389685</v>
      </c>
    </row>
    <row r="339" spans="1:11" ht="15.75">
      <c r="A339" s="29">
        <f t="shared" si="38"/>
        <v>325</v>
      </c>
      <c r="B339" s="34">
        <f t="shared" si="39"/>
        <v>6165.69370424413</v>
      </c>
      <c r="C339" s="32">
        <f t="shared" si="35"/>
        <v>1860.1707035355105</v>
      </c>
      <c r="D339" s="23">
        <f t="shared" si="34"/>
        <v>8025.86440777964</v>
      </c>
      <c r="E339" s="36">
        <f t="shared" si="36"/>
        <v>1375675.4003507062</v>
      </c>
      <c r="G339" s="65">
        <v>325</v>
      </c>
      <c r="H339" s="65">
        <f>ROUND(雙周繳款金額-'雙週繳款(本息平均)'!$I339,0)</f>
        <v>6132</v>
      </c>
      <c r="I339" s="65">
        <f t="shared" si="37"/>
        <v>1866</v>
      </c>
      <c r="J339" s="65">
        <f t="shared" si="40"/>
        <v>7998</v>
      </c>
      <c r="K339" s="65">
        <f>K338-H339</f>
        <v>1383553</v>
      </c>
    </row>
    <row r="340" spans="1:11" ht="15.75">
      <c r="A340" s="29">
        <f t="shared" si="38"/>
        <v>326</v>
      </c>
      <c r="B340" s="34">
        <f t="shared" si="39"/>
        <v>6173.9936765383045</v>
      </c>
      <c r="C340" s="32">
        <f t="shared" si="35"/>
        <v>1851.8707312413355</v>
      </c>
      <c r="D340" s="23">
        <f t="shared" si="34"/>
        <v>8025.86440777964</v>
      </c>
      <c r="E340" s="36">
        <f t="shared" si="36"/>
        <v>1369501.4066741678</v>
      </c>
      <c r="G340" s="65">
        <v>326</v>
      </c>
      <c r="H340" s="65">
        <f>ROUND(雙周繳款金額-'雙週繳款(本息平均)'!$I340,0)</f>
        <v>6141</v>
      </c>
      <c r="I340" s="65">
        <f t="shared" si="37"/>
        <v>1857</v>
      </c>
      <c r="J340" s="65">
        <f t="shared" si="40"/>
        <v>7998</v>
      </c>
      <c r="K340" s="65">
        <f>K339-H340</f>
        <v>1377412</v>
      </c>
    </row>
    <row r="341" spans="1:11" ht="15.75">
      <c r="A341" s="29">
        <f t="shared" si="38"/>
        <v>327</v>
      </c>
      <c r="B341" s="34">
        <f t="shared" si="39"/>
        <v>6182.304821872106</v>
      </c>
      <c r="C341" s="32">
        <f t="shared" si="35"/>
        <v>1843.5595859075338</v>
      </c>
      <c r="D341" s="23">
        <f t="shared" si="34"/>
        <v>8025.86440777964</v>
      </c>
      <c r="E341" s="36">
        <f t="shared" si="36"/>
        <v>1363319.1018522957</v>
      </c>
      <c r="G341" s="65">
        <v>327</v>
      </c>
      <c r="H341" s="65">
        <f>ROUND(雙周繳款金額-'雙週繳款(本息平均)'!$I341,0)</f>
        <v>6149</v>
      </c>
      <c r="I341" s="65">
        <f t="shared" si="37"/>
        <v>1849</v>
      </c>
      <c r="J341" s="65">
        <f t="shared" si="40"/>
        <v>7998</v>
      </c>
      <c r="K341" s="65">
        <f>K340-H341</f>
        <v>1371263</v>
      </c>
    </row>
    <row r="342" spans="1:11" ht="15.75">
      <c r="A342" s="29">
        <f t="shared" si="38"/>
        <v>328</v>
      </c>
      <c r="B342" s="34">
        <f t="shared" si="39"/>
        <v>6190.627155286164</v>
      </c>
      <c r="C342" s="32">
        <f t="shared" si="35"/>
        <v>1835.2372524934751</v>
      </c>
      <c r="D342" s="23">
        <f t="shared" si="34"/>
        <v>8025.86440777964</v>
      </c>
      <c r="E342" s="36">
        <f t="shared" si="36"/>
        <v>1357128.4746970094</v>
      </c>
      <c r="G342" s="65">
        <v>328</v>
      </c>
      <c r="H342" s="65">
        <f>ROUND(雙周繳款金額-'雙週繳款(本息平均)'!$I342,0)</f>
        <v>6157</v>
      </c>
      <c r="I342" s="65">
        <f t="shared" si="37"/>
        <v>1841</v>
      </c>
      <c r="J342" s="65">
        <f t="shared" si="40"/>
        <v>7998</v>
      </c>
      <c r="K342" s="65">
        <f>K341-H342</f>
        <v>1365106</v>
      </c>
    </row>
    <row r="343" spans="1:11" ht="15.75">
      <c r="A343" s="29">
        <f t="shared" si="38"/>
        <v>329</v>
      </c>
      <c r="B343" s="34">
        <f t="shared" si="39"/>
        <v>6198.960691841357</v>
      </c>
      <c r="C343" s="32">
        <f t="shared" si="35"/>
        <v>1826.9037159382822</v>
      </c>
      <c r="D343" s="23">
        <f t="shared" si="34"/>
        <v>8025.86440777964</v>
      </c>
      <c r="E343" s="36">
        <f t="shared" si="36"/>
        <v>1350929.514005168</v>
      </c>
      <c r="G343" s="65">
        <v>329</v>
      </c>
      <c r="H343" s="65">
        <f>ROUND(雙周繳款金額-'雙週繳款(本息平均)'!$I343,0)</f>
        <v>6165</v>
      </c>
      <c r="I343" s="65">
        <f t="shared" si="37"/>
        <v>1833</v>
      </c>
      <c r="J343" s="65">
        <f t="shared" si="40"/>
        <v>7998</v>
      </c>
      <c r="K343" s="65">
        <f>K342-H343</f>
        <v>1358941</v>
      </c>
    </row>
    <row r="344" spans="1:11" ht="15.75">
      <c r="A344" s="29">
        <f t="shared" si="38"/>
        <v>330</v>
      </c>
      <c r="B344" s="34">
        <f t="shared" si="39"/>
        <v>6207.305446618837</v>
      </c>
      <c r="C344" s="32">
        <f t="shared" si="35"/>
        <v>1818.5589611608034</v>
      </c>
      <c r="D344" s="23">
        <f t="shared" si="34"/>
        <v>8025.86440777964</v>
      </c>
      <c r="E344" s="36">
        <f t="shared" si="36"/>
        <v>1344722.2085585492</v>
      </c>
      <c r="G344" s="65">
        <v>330</v>
      </c>
      <c r="H344" s="65">
        <f>ROUND(雙周繳款金額-'雙週繳款(本息平均)'!$I344,0)</f>
        <v>6174</v>
      </c>
      <c r="I344" s="65">
        <f t="shared" si="37"/>
        <v>1824</v>
      </c>
      <c r="J344" s="65">
        <f t="shared" si="40"/>
        <v>7998</v>
      </c>
      <c r="K344" s="65">
        <f>K343-H344</f>
        <v>1352767</v>
      </c>
    </row>
    <row r="345" spans="1:11" ht="15.75">
      <c r="A345" s="29">
        <f t="shared" si="38"/>
        <v>331</v>
      </c>
      <c r="B345" s="34">
        <f t="shared" si="39"/>
        <v>6215.661434720054</v>
      </c>
      <c r="C345" s="32">
        <f t="shared" si="35"/>
        <v>1810.2029730595857</v>
      </c>
      <c r="D345" s="23">
        <f t="shared" si="34"/>
        <v>8025.86440777964</v>
      </c>
      <c r="E345" s="36">
        <f t="shared" si="36"/>
        <v>1338506.5471238291</v>
      </c>
      <c r="G345" s="65">
        <v>331</v>
      </c>
      <c r="H345" s="65">
        <f>ROUND(雙周繳款金額-'雙週繳款(本息平均)'!$I345,0)</f>
        <v>6182</v>
      </c>
      <c r="I345" s="65">
        <f t="shared" si="37"/>
        <v>1816</v>
      </c>
      <c r="J345" s="65">
        <f t="shared" si="40"/>
        <v>7998</v>
      </c>
      <c r="K345" s="65">
        <f>K344-H345</f>
        <v>1346585</v>
      </c>
    </row>
    <row r="346" spans="1:11" ht="15.75">
      <c r="A346" s="29">
        <f t="shared" si="38"/>
        <v>332</v>
      </c>
      <c r="B346" s="34">
        <f t="shared" si="39"/>
        <v>6224.028671266793</v>
      </c>
      <c r="C346" s="32">
        <f t="shared" si="35"/>
        <v>1801.8357365128472</v>
      </c>
      <c r="D346" s="23">
        <f t="shared" si="34"/>
        <v>8025.86440777964</v>
      </c>
      <c r="E346" s="36">
        <f t="shared" si="36"/>
        <v>1332282.5184525624</v>
      </c>
      <c r="G346" s="65">
        <v>332</v>
      </c>
      <c r="H346" s="65">
        <f>ROUND(雙周繳款金額-'雙週繳款(本息平均)'!$I346,0)</f>
        <v>6190</v>
      </c>
      <c r="I346" s="65">
        <f t="shared" si="37"/>
        <v>1808</v>
      </c>
      <c r="J346" s="65">
        <f t="shared" si="40"/>
        <v>7998</v>
      </c>
      <c r="K346" s="65">
        <f>K345-H346</f>
        <v>1340395</v>
      </c>
    </row>
    <row r="347" spans="1:11" ht="15.75">
      <c r="A347" s="29">
        <f t="shared" si="38"/>
        <v>333</v>
      </c>
      <c r="B347" s="34">
        <f t="shared" si="39"/>
        <v>6232.40717140119</v>
      </c>
      <c r="C347" s="32">
        <f t="shared" si="35"/>
        <v>1793.4572363784496</v>
      </c>
      <c r="D347" s="23">
        <f t="shared" si="34"/>
        <v>8025.86440777964</v>
      </c>
      <c r="E347" s="36">
        <f t="shared" si="36"/>
        <v>1326050.1112811612</v>
      </c>
      <c r="G347" s="65">
        <v>333</v>
      </c>
      <c r="H347" s="65">
        <f>ROUND(雙周繳款金額-'雙週繳款(本息平均)'!$I347,0)</f>
        <v>6199</v>
      </c>
      <c r="I347" s="65">
        <f t="shared" si="37"/>
        <v>1799</v>
      </c>
      <c r="J347" s="65">
        <f t="shared" si="40"/>
        <v>7998</v>
      </c>
      <c r="K347" s="65">
        <f>K346-H347</f>
        <v>1334196</v>
      </c>
    </row>
    <row r="348" spans="1:11" ht="15.75">
      <c r="A348" s="29">
        <f t="shared" si="38"/>
        <v>334</v>
      </c>
      <c r="B348" s="34">
        <f t="shared" si="39"/>
        <v>6240.796950285769</v>
      </c>
      <c r="C348" s="32">
        <f t="shared" si="35"/>
        <v>1785.067457493871</v>
      </c>
      <c r="D348" s="23">
        <f t="shared" si="34"/>
        <v>8025.86440777964</v>
      </c>
      <c r="E348" s="36">
        <f t="shared" si="36"/>
        <v>1319809.3143308754</v>
      </c>
      <c r="G348" s="65">
        <v>334</v>
      </c>
      <c r="H348" s="65">
        <f>ROUND(雙周繳款金額-'雙週繳款(本息平均)'!$I348,0)</f>
        <v>6207</v>
      </c>
      <c r="I348" s="65">
        <f t="shared" si="37"/>
        <v>1791</v>
      </c>
      <c r="J348" s="65">
        <f t="shared" si="40"/>
        <v>7998</v>
      </c>
      <c r="K348" s="65">
        <f>K347-H348</f>
        <v>1327989</v>
      </c>
    </row>
    <row r="349" spans="1:11" ht="15.75">
      <c r="A349" s="29">
        <f t="shared" si="38"/>
        <v>335</v>
      </c>
      <c r="B349" s="34">
        <f t="shared" si="39"/>
        <v>6249.198023103461</v>
      </c>
      <c r="C349" s="32">
        <f t="shared" si="35"/>
        <v>1776.6663846761787</v>
      </c>
      <c r="D349" s="23">
        <f t="shared" si="34"/>
        <v>8025.86440777964</v>
      </c>
      <c r="E349" s="36">
        <f t="shared" si="36"/>
        <v>1313560.116307772</v>
      </c>
      <c r="G349" s="65">
        <v>335</v>
      </c>
      <c r="H349" s="65">
        <f>ROUND(雙周繳款金額-'雙週繳款(本息平均)'!$I349,0)</f>
        <v>6215</v>
      </c>
      <c r="I349" s="65">
        <f t="shared" si="37"/>
        <v>1783</v>
      </c>
      <c r="J349" s="65">
        <f t="shared" si="40"/>
        <v>7998</v>
      </c>
      <c r="K349" s="65">
        <f>K348-H349</f>
        <v>1321774</v>
      </c>
    </row>
    <row r="350" spans="1:11" ht="15.75">
      <c r="A350" s="29">
        <f t="shared" si="38"/>
        <v>336</v>
      </c>
      <c r="B350" s="34">
        <f t="shared" si="39"/>
        <v>6257.610405057639</v>
      </c>
      <c r="C350" s="32">
        <f t="shared" si="35"/>
        <v>1768.254002722001</v>
      </c>
      <c r="D350" s="23">
        <f t="shared" si="34"/>
        <v>8025.86440777964</v>
      </c>
      <c r="E350" s="36">
        <f t="shared" si="36"/>
        <v>1307302.5059027143</v>
      </c>
      <c r="G350" s="65">
        <v>336</v>
      </c>
      <c r="H350" s="65">
        <f>ROUND(雙周繳款金額-'雙週繳款(本息平均)'!$I350,0)</f>
        <v>6224</v>
      </c>
      <c r="I350" s="65">
        <f t="shared" si="37"/>
        <v>1774</v>
      </c>
      <c r="J350" s="65">
        <f t="shared" si="40"/>
        <v>7998</v>
      </c>
      <c r="K350" s="65">
        <f>K349-H350</f>
        <v>1315550</v>
      </c>
    </row>
    <row r="351" spans="1:11" ht="15.75">
      <c r="A351" s="29">
        <f t="shared" si="38"/>
        <v>337</v>
      </c>
      <c r="B351" s="34">
        <f t="shared" si="39"/>
        <v>6266.03411137214</v>
      </c>
      <c r="C351" s="32">
        <f t="shared" si="35"/>
        <v>1759.8302964075003</v>
      </c>
      <c r="D351" s="23">
        <f t="shared" si="34"/>
        <v>8025.86440777964</v>
      </c>
      <c r="E351" s="36">
        <f t="shared" si="36"/>
        <v>1301036.4717913421</v>
      </c>
      <c r="G351" s="65">
        <v>337</v>
      </c>
      <c r="H351" s="65">
        <f>ROUND(雙周繳款金額-'雙週繳款(本息平均)'!$I351,0)</f>
        <v>6232</v>
      </c>
      <c r="I351" s="65">
        <f t="shared" si="37"/>
        <v>1766</v>
      </c>
      <c r="J351" s="65">
        <f t="shared" si="40"/>
        <v>7998</v>
      </c>
      <c r="K351" s="65">
        <f>K350-H351</f>
        <v>1309318</v>
      </c>
    </row>
    <row r="352" spans="1:11" ht="15.75">
      <c r="A352" s="29">
        <f t="shared" si="38"/>
        <v>338</v>
      </c>
      <c r="B352" s="34">
        <f t="shared" si="39"/>
        <v>6274.469157291294</v>
      </c>
      <c r="C352" s="32">
        <f t="shared" si="35"/>
        <v>1751.3952504883455</v>
      </c>
      <c r="D352" s="23">
        <f t="shared" si="34"/>
        <v>8025.86440777964</v>
      </c>
      <c r="E352" s="36">
        <f t="shared" si="36"/>
        <v>1294762.0026340508</v>
      </c>
      <c r="G352" s="65">
        <v>338</v>
      </c>
      <c r="H352" s="65">
        <f>ROUND(雙周繳款金額-'雙週繳款(本息平均)'!$I352,0)</f>
        <v>6240</v>
      </c>
      <c r="I352" s="65">
        <f t="shared" si="37"/>
        <v>1758</v>
      </c>
      <c r="J352" s="65">
        <f t="shared" si="40"/>
        <v>7998</v>
      </c>
      <c r="K352" s="65">
        <f>K351-H352</f>
        <v>1303078</v>
      </c>
    </row>
    <row r="353" spans="1:11" ht="15.75">
      <c r="A353" s="29">
        <f t="shared" si="38"/>
        <v>339</v>
      </c>
      <c r="B353" s="34">
        <f t="shared" si="39"/>
        <v>6282.915558079956</v>
      </c>
      <c r="C353" s="32">
        <f t="shared" si="35"/>
        <v>1742.948849699684</v>
      </c>
      <c r="D353" s="23">
        <f t="shared" si="34"/>
        <v>8025.86440777964</v>
      </c>
      <c r="E353" s="36">
        <f t="shared" si="36"/>
        <v>1288479.0870759708</v>
      </c>
      <c r="G353" s="65">
        <v>339</v>
      </c>
      <c r="H353" s="65">
        <f>ROUND(雙周繳款金額-'雙週繳款(本息平均)'!$I353,0)</f>
        <v>6249</v>
      </c>
      <c r="I353" s="65">
        <f t="shared" si="37"/>
        <v>1749</v>
      </c>
      <c r="J353" s="65">
        <f t="shared" si="40"/>
        <v>7998</v>
      </c>
      <c r="K353" s="65">
        <f>K352-H353</f>
        <v>1296829</v>
      </c>
    </row>
    <row r="354" spans="1:11" ht="15.75">
      <c r="A354" s="29">
        <f t="shared" si="38"/>
        <v>340</v>
      </c>
      <c r="B354" s="34">
        <f t="shared" si="39"/>
        <v>6291.373329023525</v>
      </c>
      <c r="C354" s="32">
        <f t="shared" si="35"/>
        <v>1734.4910787561148</v>
      </c>
      <c r="D354" s="23">
        <f t="shared" si="34"/>
        <v>8025.86440777964</v>
      </c>
      <c r="E354" s="36">
        <f t="shared" si="36"/>
        <v>1282187.7137469472</v>
      </c>
      <c r="G354" s="65">
        <v>340</v>
      </c>
      <c r="H354" s="65">
        <f>ROUND(雙周繳款金額-'雙週繳款(本息平均)'!$I354,0)</f>
        <v>6257</v>
      </c>
      <c r="I354" s="65">
        <f t="shared" si="37"/>
        <v>1741</v>
      </c>
      <c r="J354" s="65">
        <f t="shared" si="40"/>
        <v>7998</v>
      </c>
      <c r="K354" s="65">
        <f>K353-H354</f>
        <v>1290572</v>
      </c>
    </row>
    <row r="355" spans="1:11" ht="15.75">
      <c r="A355" s="29">
        <f t="shared" si="38"/>
        <v>341</v>
      </c>
      <c r="B355" s="34">
        <f t="shared" si="39"/>
        <v>6299.84248542798</v>
      </c>
      <c r="C355" s="32">
        <f t="shared" si="35"/>
        <v>1726.02192235166</v>
      </c>
      <c r="D355" s="23">
        <f t="shared" si="34"/>
        <v>8025.86440777964</v>
      </c>
      <c r="E355" s="36">
        <f t="shared" si="36"/>
        <v>1275887.8712615191</v>
      </c>
      <c r="G355" s="65">
        <v>341</v>
      </c>
      <c r="H355" s="65">
        <f>ROUND(雙周繳款金額-'雙週繳款(本息平均)'!$I355,0)</f>
        <v>6265</v>
      </c>
      <c r="I355" s="65">
        <f t="shared" si="37"/>
        <v>1733</v>
      </c>
      <c r="J355" s="65">
        <f t="shared" si="40"/>
        <v>7998</v>
      </c>
      <c r="K355" s="65">
        <f>K354-H355</f>
        <v>1284307</v>
      </c>
    </row>
    <row r="356" spans="1:11" ht="15.75">
      <c r="A356" s="29">
        <f t="shared" si="38"/>
        <v>342</v>
      </c>
      <c r="B356" s="34">
        <f t="shared" si="39"/>
        <v>6308.3230426199025</v>
      </c>
      <c r="C356" s="32">
        <f t="shared" si="35"/>
        <v>1717.5413651597376</v>
      </c>
      <c r="D356" s="23">
        <f t="shared" si="34"/>
        <v>8025.86440777964</v>
      </c>
      <c r="E356" s="36">
        <f t="shared" si="36"/>
        <v>1269579.5482188992</v>
      </c>
      <c r="G356" s="65">
        <v>342</v>
      </c>
      <c r="H356" s="65">
        <f>ROUND(雙周繳款金額-'雙週繳款(本息平均)'!$I356,0)</f>
        <v>6274</v>
      </c>
      <c r="I356" s="65">
        <f t="shared" si="37"/>
        <v>1724</v>
      </c>
      <c r="J356" s="65">
        <f t="shared" si="40"/>
        <v>7998</v>
      </c>
      <c r="K356" s="65">
        <f>K355-H356</f>
        <v>1278033</v>
      </c>
    </row>
    <row r="357" spans="1:11" ht="15.75">
      <c r="A357" s="29">
        <f t="shared" si="38"/>
        <v>343</v>
      </c>
      <c r="B357" s="34">
        <f t="shared" si="39"/>
        <v>6316.815015946506</v>
      </c>
      <c r="C357" s="32">
        <f t="shared" si="35"/>
        <v>1709.0493918331338</v>
      </c>
      <c r="D357" s="23">
        <f t="shared" si="34"/>
        <v>8025.86440777964</v>
      </c>
      <c r="E357" s="36">
        <f t="shared" si="36"/>
        <v>1263262.7332029527</v>
      </c>
      <c r="G357" s="65">
        <v>343</v>
      </c>
      <c r="H357" s="65">
        <f>ROUND(雙周繳款金額-'雙週繳款(本息平均)'!$I357,0)</f>
        <v>6282</v>
      </c>
      <c r="I357" s="65">
        <f t="shared" si="37"/>
        <v>1716</v>
      </c>
      <c r="J357" s="65">
        <f t="shared" si="40"/>
        <v>7998</v>
      </c>
      <c r="K357" s="65">
        <f>K356-H357</f>
        <v>1271751</v>
      </c>
    </row>
    <row r="358" spans="1:11" ht="15.75">
      <c r="A358" s="29">
        <f t="shared" si="38"/>
        <v>344</v>
      </c>
      <c r="B358" s="34">
        <f t="shared" si="39"/>
        <v>6325.318420775665</v>
      </c>
      <c r="C358" s="32">
        <f t="shared" si="35"/>
        <v>1700.545987003975</v>
      </c>
      <c r="D358" s="23">
        <f t="shared" si="34"/>
        <v>8025.86440777964</v>
      </c>
      <c r="E358" s="36">
        <f t="shared" si="36"/>
        <v>1256937.414782177</v>
      </c>
      <c r="G358" s="65">
        <v>344</v>
      </c>
      <c r="H358" s="65">
        <f>ROUND(雙周繳款金額-'雙週繳款(本息平均)'!$I358,0)</f>
        <v>6291</v>
      </c>
      <c r="I358" s="65">
        <f t="shared" si="37"/>
        <v>1707</v>
      </c>
      <c r="J358" s="65">
        <f t="shared" si="40"/>
        <v>7998</v>
      </c>
      <c r="K358" s="65">
        <f>K357-H358</f>
        <v>1265460</v>
      </c>
    </row>
    <row r="359" spans="1:11" ht="15.75">
      <c r="A359" s="29">
        <f t="shared" si="38"/>
        <v>345</v>
      </c>
      <c r="B359" s="34">
        <f t="shared" si="39"/>
        <v>6333.83327249594</v>
      </c>
      <c r="C359" s="32">
        <f t="shared" si="35"/>
        <v>1692.0311352837</v>
      </c>
      <c r="D359" s="23">
        <f t="shared" si="34"/>
        <v>8025.86440777964</v>
      </c>
      <c r="E359" s="36">
        <f t="shared" si="36"/>
        <v>1250603.581509681</v>
      </c>
      <c r="G359" s="65">
        <v>345</v>
      </c>
      <c r="H359" s="65">
        <f>ROUND(雙周繳款金額-'雙週繳款(本息平均)'!$I359,0)</f>
        <v>6299</v>
      </c>
      <c r="I359" s="65">
        <f t="shared" si="37"/>
        <v>1699</v>
      </c>
      <c r="J359" s="65">
        <f t="shared" si="40"/>
        <v>7998</v>
      </c>
      <c r="K359" s="65">
        <f>K358-H359</f>
        <v>1259161</v>
      </c>
    </row>
    <row r="360" spans="1:11" ht="15.75">
      <c r="A360" s="29">
        <f t="shared" si="38"/>
        <v>346</v>
      </c>
      <c r="B360" s="34">
        <f t="shared" si="39"/>
        <v>6342.359586516608</v>
      </c>
      <c r="C360" s="32">
        <f t="shared" si="35"/>
        <v>1683.5048212630322</v>
      </c>
      <c r="D360" s="23">
        <f t="shared" si="34"/>
        <v>8025.86440777964</v>
      </c>
      <c r="E360" s="36">
        <f t="shared" si="36"/>
        <v>1244261.2219231643</v>
      </c>
      <c r="G360" s="65">
        <v>346</v>
      </c>
      <c r="H360" s="65">
        <f>ROUND(雙周繳款金額-'雙週繳款(本息平均)'!$I360,0)</f>
        <v>6308</v>
      </c>
      <c r="I360" s="65">
        <f t="shared" si="37"/>
        <v>1690</v>
      </c>
      <c r="J360" s="65">
        <f t="shared" si="40"/>
        <v>7998</v>
      </c>
      <c r="K360" s="65">
        <f>K359-H360</f>
        <v>1252853</v>
      </c>
    </row>
    <row r="361" spans="1:11" ht="15.75">
      <c r="A361" s="29">
        <f t="shared" si="38"/>
        <v>347</v>
      </c>
      <c r="B361" s="34">
        <f t="shared" si="39"/>
        <v>6350.897378267688</v>
      </c>
      <c r="C361" s="32">
        <f t="shared" si="35"/>
        <v>1674.9670295119522</v>
      </c>
      <c r="D361" s="23">
        <f t="shared" si="34"/>
        <v>8025.86440777964</v>
      </c>
      <c r="E361" s="36">
        <f t="shared" si="36"/>
        <v>1237910.3245448966</v>
      </c>
      <c r="G361" s="65">
        <v>347</v>
      </c>
      <c r="H361" s="65">
        <f>ROUND(雙周繳款金額-'雙週繳款(本息平均)'!$I361,0)</f>
        <v>6316</v>
      </c>
      <c r="I361" s="65">
        <f t="shared" si="37"/>
        <v>1682</v>
      </c>
      <c r="J361" s="65">
        <f t="shared" si="40"/>
        <v>7998</v>
      </c>
      <c r="K361" s="65">
        <f>K360-H361</f>
        <v>1246537</v>
      </c>
    </row>
    <row r="362" spans="1:11" ht="15.75">
      <c r="A362" s="29">
        <f t="shared" si="38"/>
        <v>348</v>
      </c>
      <c r="B362" s="34">
        <f t="shared" si="39"/>
        <v>6359.446663199971</v>
      </c>
      <c r="C362" s="32">
        <f t="shared" si="35"/>
        <v>1666.4177445796688</v>
      </c>
      <c r="D362" s="23">
        <f t="shared" si="34"/>
        <v>8025.86440777964</v>
      </c>
      <c r="E362" s="36">
        <f t="shared" si="36"/>
        <v>1231550.8778816967</v>
      </c>
      <c r="G362" s="65">
        <v>348</v>
      </c>
      <c r="H362" s="65">
        <f>ROUND(雙周繳款金額-'雙週繳款(本息平均)'!$I362,0)</f>
        <v>6325</v>
      </c>
      <c r="I362" s="65">
        <f t="shared" si="37"/>
        <v>1673</v>
      </c>
      <c r="J362" s="65">
        <f t="shared" si="40"/>
        <v>7998</v>
      </c>
      <c r="K362" s="65">
        <f>K361-H362</f>
        <v>1240212</v>
      </c>
    </row>
    <row r="363" spans="1:11" ht="15.75">
      <c r="A363" s="29">
        <f t="shared" si="38"/>
        <v>349</v>
      </c>
      <c r="B363" s="34">
        <f t="shared" si="39"/>
        <v>6368.007456785048</v>
      </c>
      <c r="C363" s="32">
        <f t="shared" si="35"/>
        <v>1657.856950994592</v>
      </c>
      <c r="D363" s="23">
        <f aca="true" t="shared" si="41" ref="D363:D426">$B$5</f>
        <v>8025.86440777964</v>
      </c>
      <c r="E363" s="36">
        <f t="shared" si="36"/>
        <v>1225182.8704249116</v>
      </c>
      <c r="G363" s="65">
        <v>349</v>
      </c>
      <c r="H363" s="65">
        <f>ROUND(雙周繳款金額-'雙週繳款(本息平均)'!$I363,0)</f>
        <v>6333</v>
      </c>
      <c r="I363" s="65">
        <f t="shared" si="37"/>
        <v>1665</v>
      </c>
      <c r="J363" s="65">
        <f t="shared" si="40"/>
        <v>7998</v>
      </c>
      <c r="K363" s="65">
        <f>K362-H363</f>
        <v>1233879</v>
      </c>
    </row>
    <row r="364" spans="1:11" ht="15.75">
      <c r="A364" s="29">
        <f t="shared" si="38"/>
        <v>350</v>
      </c>
      <c r="B364" s="34">
        <f t="shared" si="39"/>
        <v>6376.579774515336</v>
      </c>
      <c r="C364" s="32">
        <f t="shared" si="35"/>
        <v>1649.2846332643044</v>
      </c>
      <c r="D364" s="23">
        <f t="shared" si="41"/>
        <v>8025.86440777964</v>
      </c>
      <c r="E364" s="36">
        <f t="shared" si="36"/>
        <v>1218806.2906503964</v>
      </c>
      <c r="G364" s="65">
        <v>350</v>
      </c>
      <c r="H364" s="65">
        <f>ROUND(雙周繳款金額-'雙週繳款(本息平均)'!$I364,0)</f>
        <v>6342</v>
      </c>
      <c r="I364" s="65">
        <f t="shared" si="37"/>
        <v>1656</v>
      </c>
      <c r="J364" s="65">
        <f t="shared" si="40"/>
        <v>7998</v>
      </c>
      <c r="K364" s="65">
        <f>K363-H364</f>
        <v>1227537</v>
      </c>
    </row>
    <row r="365" spans="1:11" ht="15.75">
      <c r="A365" s="29">
        <f t="shared" si="38"/>
        <v>351</v>
      </c>
      <c r="B365" s="34">
        <f t="shared" si="39"/>
        <v>6385.163631904106</v>
      </c>
      <c r="C365" s="32">
        <f t="shared" si="35"/>
        <v>1640.7007758755337</v>
      </c>
      <c r="D365" s="23">
        <f t="shared" si="41"/>
        <v>8025.86440777964</v>
      </c>
      <c r="E365" s="36">
        <f t="shared" si="36"/>
        <v>1212421.1270184922</v>
      </c>
      <c r="G365" s="65">
        <v>351</v>
      </c>
      <c r="H365" s="65">
        <f>ROUND(雙周繳款金額-'雙週繳款(本息平均)'!$I365,0)</f>
        <v>6350</v>
      </c>
      <c r="I365" s="65">
        <f t="shared" si="37"/>
        <v>1648</v>
      </c>
      <c r="J365" s="65">
        <f t="shared" si="40"/>
        <v>7998</v>
      </c>
      <c r="K365" s="65">
        <f>K364-H365</f>
        <v>1221187</v>
      </c>
    </row>
    <row r="366" spans="1:11" ht="15.75">
      <c r="A366" s="29">
        <f t="shared" si="38"/>
        <v>352</v>
      </c>
      <c r="B366" s="34">
        <f t="shared" si="39"/>
        <v>6393.759044485516</v>
      </c>
      <c r="C366" s="32">
        <f t="shared" si="35"/>
        <v>1632.1053632941243</v>
      </c>
      <c r="D366" s="23">
        <f t="shared" si="41"/>
        <v>8025.86440777964</v>
      </c>
      <c r="E366" s="36">
        <f t="shared" si="36"/>
        <v>1206027.3679740066</v>
      </c>
      <c r="G366" s="65">
        <v>352</v>
      </c>
      <c r="H366" s="65">
        <f>ROUND(雙周繳款金額-'雙週繳款(本息平均)'!$I366,0)</f>
        <v>6359</v>
      </c>
      <c r="I366" s="65">
        <f t="shared" si="37"/>
        <v>1639</v>
      </c>
      <c r="J366" s="65">
        <f t="shared" si="40"/>
        <v>7998</v>
      </c>
      <c r="K366" s="65">
        <f>K365-H366</f>
        <v>1214828</v>
      </c>
    </row>
    <row r="367" spans="1:11" ht="15.75">
      <c r="A367" s="29">
        <f t="shared" si="38"/>
        <v>353</v>
      </c>
      <c r="B367" s="34">
        <f t="shared" si="39"/>
        <v>6402.366027814631</v>
      </c>
      <c r="C367" s="32">
        <f t="shared" si="35"/>
        <v>1623.498379965009</v>
      </c>
      <c r="D367" s="23">
        <f t="shared" si="41"/>
        <v>8025.86440777964</v>
      </c>
      <c r="E367" s="36">
        <f t="shared" si="36"/>
        <v>1199625.001946192</v>
      </c>
      <c r="G367" s="65">
        <v>353</v>
      </c>
      <c r="H367" s="65">
        <f>ROUND(雙周繳款金額-'雙週繳款(本息平均)'!$I367,0)</f>
        <v>6367</v>
      </c>
      <c r="I367" s="65">
        <f t="shared" si="37"/>
        <v>1631</v>
      </c>
      <c r="J367" s="65">
        <f t="shared" si="40"/>
        <v>7998</v>
      </c>
      <c r="K367" s="65">
        <f>K366-H367</f>
        <v>1208461</v>
      </c>
    </row>
    <row r="368" spans="1:11" ht="15.75">
      <c r="A368" s="29">
        <f t="shared" si="38"/>
        <v>354</v>
      </c>
      <c r="B368" s="34">
        <f t="shared" si="39"/>
        <v>6410.984597467458</v>
      </c>
      <c r="C368" s="32">
        <f t="shared" si="35"/>
        <v>1614.8798103121817</v>
      </c>
      <c r="D368" s="23">
        <f t="shared" si="41"/>
        <v>8025.86440777964</v>
      </c>
      <c r="E368" s="36">
        <f t="shared" si="36"/>
        <v>1193214.0173487247</v>
      </c>
      <c r="G368" s="65">
        <v>354</v>
      </c>
      <c r="H368" s="65">
        <f>ROUND(雙周繳款金額-'雙週繳款(本息平均)'!$I368,0)</f>
        <v>6376</v>
      </c>
      <c r="I368" s="65">
        <f t="shared" si="37"/>
        <v>1622</v>
      </c>
      <c r="J368" s="65">
        <f t="shared" si="40"/>
        <v>7998</v>
      </c>
      <c r="K368" s="65">
        <f>K367-H368</f>
        <v>1202085</v>
      </c>
    </row>
    <row r="369" spans="1:11" ht="15.75">
      <c r="A369" s="29">
        <f t="shared" si="38"/>
        <v>355</v>
      </c>
      <c r="B369" s="34">
        <f t="shared" si="39"/>
        <v>6419.614769040972</v>
      </c>
      <c r="C369" s="32">
        <f t="shared" si="35"/>
        <v>1606.249638738668</v>
      </c>
      <c r="D369" s="23">
        <f t="shared" si="41"/>
        <v>8025.86440777964</v>
      </c>
      <c r="E369" s="36">
        <f t="shared" si="36"/>
        <v>1186794.4025796836</v>
      </c>
      <c r="G369" s="65">
        <v>355</v>
      </c>
      <c r="H369" s="65">
        <f>ROUND(雙周繳款金額-'雙週繳款(本息平均)'!$I369,0)</f>
        <v>6384</v>
      </c>
      <c r="I369" s="65">
        <f t="shared" si="37"/>
        <v>1614</v>
      </c>
      <c r="J369" s="65">
        <f t="shared" si="40"/>
        <v>7998</v>
      </c>
      <c r="K369" s="65">
        <f>K368-H369</f>
        <v>1195701</v>
      </c>
    </row>
    <row r="370" spans="1:11" ht="15.75">
      <c r="A370" s="29">
        <f t="shared" si="38"/>
        <v>356</v>
      </c>
      <c r="B370" s="34">
        <f t="shared" si="39"/>
        <v>6428.256558153143</v>
      </c>
      <c r="C370" s="32">
        <f t="shared" si="35"/>
        <v>1597.6078496264972</v>
      </c>
      <c r="D370" s="23">
        <f t="shared" si="41"/>
        <v>8025.86440777964</v>
      </c>
      <c r="E370" s="36">
        <f t="shared" si="36"/>
        <v>1180366.1460215305</v>
      </c>
      <c r="G370" s="65">
        <v>356</v>
      </c>
      <c r="H370" s="65">
        <f>ROUND(雙周繳款金額-'雙週繳款(本息平均)'!$I370,0)</f>
        <v>6393</v>
      </c>
      <c r="I370" s="65">
        <f t="shared" si="37"/>
        <v>1605</v>
      </c>
      <c r="J370" s="65">
        <f t="shared" si="40"/>
        <v>7998</v>
      </c>
      <c r="K370" s="65">
        <f>K369-H370</f>
        <v>1189308</v>
      </c>
    </row>
    <row r="371" spans="1:11" ht="15.75">
      <c r="A371" s="29">
        <f t="shared" si="38"/>
        <v>357</v>
      </c>
      <c r="B371" s="34">
        <f t="shared" si="39"/>
        <v>6436.909980442964</v>
      </c>
      <c r="C371" s="32">
        <f t="shared" si="35"/>
        <v>1588.954427336676</v>
      </c>
      <c r="D371" s="23">
        <f t="shared" si="41"/>
        <v>8025.86440777964</v>
      </c>
      <c r="E371" s="36">
        <f t="shared" si="36"/>
        <v>1173929.2360410874</v>
      </c>
      <c r="G371" s="65">
        <v>357</v>
      </c>
      <c r="H371" s="65">
        <f>ROUND(雙周繳款金額-'雙週繳款(本息平均)'!$I371,0)</f>
        <v>6401</v>
      </c>
      <c r="I371" s="65">
        <f t="shared" si="37"/>
        <v>1597</v>
      </c>
      <c r="J371" s="65">
        <f t="shared" si="40"/>
        <v>7998</v>
      </c>
      <c r="K371" s="65">
        <f>K370-H371</f>
        <v>1182907</v>
      </c>
    </row>
    <row r="372" spans="1:11" ht="15.75">
      <c r="A372" s="29">
        <f t="shared" si="38"/>
        <v>358</v>
      </c>
      <c r="B372" s="34">
        <f t="shared" si="39"/>
        <v>6445.575051570484</v>
      </c>
      <c r="C372" s="32">
        <f t="shared" si="35"/>
        <v>1580.2893562091563</v>
      </c>
      <c r="D372" s="23">
        <f t="shared" si="41"/>
        <v>8025.86440777964</v>
      </c>
      <c r="E372" s="36">
        <f t="shared" si="36"/>
        <v>1167483.6609895169</v>
      </c>
      <c r="G372" s="65">
        <v>358</v>
      </c>
      <c r="H372" s="65">
        <f>ROUND(雙周繳款金額-'雙週繳款(本息平均)'!$I372,0)</f>
        <v>6410</v>
      </c>
      <c r="I372" s="65">
        <f t="shared" si="37"/>
        <v>1588</v>
      </c>
      <c r="J372" s="65">
        <f t="shared" si="40"/>
        <v>7998</v>
      </c>
      <c r="K372" s="65">
        <f>K371-H372</f>
        <v>1176497</v>
      </c>
    </row>
    <row r="373" spans="1:11" ht="15.75">
      <c r="A373" s="29">
        <f t="shared" si="38"/>
        <v>359</v>
      </c>
      <c r="B373" s="34">
        <f t="shared" si="39"/>
        <v>6454.251787216828</v>
      </c>
      <c r="C373" s="32">
        <f t="shared" si="35"/>
        <v>1571.6126205628113</v>
      </c>
      <c r="D373" s="23">
        <f t="shared" si="41"/>
        <v>8025.86440777964</v>
      </c>
      <c r="E373" s="36">
        <f t="shared" si="36"/>
        <v>1161029.4092023</v>
      </c>
      <c r="G373" s="65">
        <v>359</v>
      </c>
      <c r="H373" s="65">
        <f>ROUND(雙周繳款金額-'雙週繳款(本息平均)'!$I373,0)</f>
        <v>6419</v>
      </c>
      <c r="I373" s="65">
        <f t="shared" si="37"/>
        <v>1579</v>
      </c>
      <c r="J373" s="65">
        <f t="shared" si="40"/>
        <v>7998</v>
      </c>
      <c r="K373" s="65">
        <f>K372-H373</f>
        <v>1170078</v>
      </c>
    </row>
    <row r="374" spans="1:11" ht="15.75">
      <c r="A374" s="29">
        <f t="shared" si="38"/>
        <v>360</v>
      </c>
      <c r="B374" s="34">
        <f t="shared" si="39"/>
        <v>6462.940203084236</v>
      </c>
      <c r="C374" s="32">
        <f t="shared" si="35"/>
        <v>1562.9242046954041</v>
      </c>
      <c r="D374" s="23">
        <f t="shared" si="41"/>
        <v>8025.86440777964</v>
      </c>
      <c r="E374" s="36">
        <f t="shared" si="36"/>
        <v>1154566.4689992159</v>
      </c>
      <c r="G374" s="65">
        <v>360</v>
      </c>
      <c r="H374" s="65">
        <f>ROUND(雙周繳款金額-'雙週繳款(本息平均)'!$I374,0)</f>
        <v>6427</v>
      </c>
      <c r="I374" s="65">
        <f t="shared" si="37"/>
        <v>1571</v>
      </c>
      <c r="J374" s="65">
        <f t="shared" si="40"/>
        <v>7998</v>
      </c>
      <c r="K374" s="65">
        <f>K373-H374</f>
        <v>1163651</v>
      </c>
    </row>
    <row r="375" spans="1:11" ht="15.75">
      <c r="A375" s="29">
        <f t="shared" si="38"/>
        <v>361</v>
      </c>
      <c r="B375" s="34">
        <f t="shared" si="39"/>
        <v>6471.64031489608</v>
      </c>
      <c r="C375" s="32">
        <f t="shared" si="35"/>
        <v>1554.22409288356</v>
      </c>
      <c r="D375" s="23">
        <f t="shared" si="41"/>
        <v>8025.86440777964</v>
      </c>
      <c r="E375" s="36">
        <f t="shared" si="36"/>
        <v>1148094.8286843197</v>
      </c>
      <c r="G375" s="65">
        <v>361</v>
      </c>
      <c r="H375" s="65">
        <f>ROUND(雙周繳款金額-'雙週繳款(本息平均)'!$I375,0)</f>
        <v>6436</v>
      </c>
      <c r="I375" s="65">
        <f t="shared" si="37"/>
        <v>1562</v>
      </c>
      <c r="J375" s="65">
        <f t="shared" si="40"/>
        <v>7998</v>
      </c>
      <c r="K375" s="65">
        <f>K374-H375</f>
        <v>1157215</v>
      </c>
    </row>
    <row r="376" spans="1:11" ht="15.75">
      <c r="A376" s="29">
        <f t="shared" si="38"/>
        <v>362</v>
      </c>
      <c r="B376" s="34">
        <f t="shared" si="39"/>
        <v>6480.352138396902</v>
      </c>
      <c r="C376" s="32">
        <f t="shared" si="35"/>
        <v>1545.5122693827384</v>
      </c>
      <c r="D376" s="23">
        <f t="shared" si="41"/>
        <v>8025.86440777964</v>
      </c>
      <c r="E376" s="36">
        <f t="shared" si="36"/>
        <v>1141614.476545923</v>
      </c>
      <c r="G376" s="65">
        <v>362</v>
      </c>
      <c r="H376" s="65">
        <f>ROUND(雙周繳款金額-'雙週繳款(本息平均)'!$I376,0)</f>
        <v>6444</v>
      </c>
      <c r="I376" s="65">
        <f t="shared" si="37"/>
        <v>1554</v>
      </c>
      <c r="J376" s="65">
        <f t="shared" si="40"/>
        <v>7998</v>
      </c>
      <c r="K376" s="65">
        <f>K375-H376</f>
        <v>1150771</v>
      </c>
    </row>
    <row r="377" spans="1:11" ht="15.75">
      <c r="A377" s="29">
        <f t="shared" si="38"/>
        <v>363</v>
      </c>
      <c r="B377" s="34">
        <f t="shared" si="39"/>
        <v>6489.075689352436</v>
      </c>
      <c r="C377" s="32">
        <f t="shared" si="35"/>
        <v>1536.7887184272042</v>
      </c>
      <c r="D377" s="23">
        <f t="shared" si="41"/>
        <v>8025.86440777964</v>
      </c>
      <c r="E377" s="36">
        <f t="shared" si="36"/>
        <v>1135125.4008565706</v>
      </c>
      <c r="G377" s="65">
        <v>363</v>
      </c>
      <c r="H377" s="65">
        <f>ROUND(雙周繳款金額-'雙週繳款(本息平均)'!$I377,0)</f>
        <v>6453</v>
      </c>
      <c r="I377" s="65">
        <f t="shared" si="37"/>
        <v>1545</v>
      </c>
      <c r="J377" s="65">
        <f t="shared" si="40"/>
        <v>7998</v>
      </c>
      <c r="K377" s="65">
        <f>K376-H377</f>
        <v>1144318</v>
      </c>
    </row>
    <row r="378" spans="1:11" ht="15.75">
      <c r="A378" s="29">
        <f t="shared" si="38"/>
        <v>364</v>
      </c>
      <c r="B378" s="34">
        <f t="shared" si="39"/>
        <v>6497.810983549641</v>
      </c>
      <c r="C378" s="32">
        <f t="shared" si="35"/>
        <v>1528.053424229999</v>
      </c>
      <c r="D378" s="23">
        <f t="shared" si="41"/>
        <v>8025.86440777964</v>
      </c>
      <c r="E378" s="36">
        <f t="shared" si="36"/>
        <v>1128627.589873021</v>
      </c>
      <c r="G378" s="65">
        <v>364</v>
      </c>
      <c r="H378" s="65">
        <f>ROUND(雙周繳款金額-'雙週繳款(本息平均)'!$I378,0)</f>
        <v>6462</v>
      </c>
      <c r="I378" s="65">
        <f t="shared" si="37"/>
        <v>1536</v>
      </c>
      <c r="J378" s="65">
        <f t="shared" si="40"/>
        <v>7998</v>
      </c>
      <c r="K378" s="65">
        <f>K377-H378</f>
        <v>1137856</v>
      </c>
    </row>
    <row r="379" spans="1:11" ht="15.75">
      <c r="A379" s="29">
        <f t="shared" si="38"/>
        <v>365</v>
      </c>
      <c r="B379" s="34">
        <f t="shared" si="39"/>
        <v>6506.558036796727</v>
      </c>
      <c r="C379" s="32">
        <f t="shared" si="35"/>
        <v>1519.306370982913</v>
      </c>
      <c r="D379" s="23">
        <f t="shared" si="41"/>
        <v>8025.86440777964</v>
      </c>
      <c r="E379" s="36">
        <f t="shared" si="36"/>
        <v>1122121.0318362243</v>
      </c>
      <c r="G379" s="65">
        <v>365</v>
      </c>
      <c r="H379" s="65">
        <f>ROUND(雙周繳款金額-'雙週繳款(本息平均)'!$I379,0)</f>
        <v>6470</v>
      </c>
      <c r="I379" s="65">
        <f t="shared" si="37"/>
        <v>1528</v>
      </c>
      <c r="J379" s="65">
        <f t="shared" si="40"/>
        <v>7998</v>
      </c>
      <c r="K379" s="65">
        <f>K378-H379</f>
        <v>1131386</v>
      </c>
    </row>
    <row r="380" spans="1:11" ht="15.75">
      <c r="A380" s="29">
        <f t="shared" si="38"/>
        <v>366</v>
      </c>
      <c r="B380" s="34">
        <f t="shared" si="39"/>
        <v>6515.316864923184</v>
      </c>
      <c r="C380" s="32">
        <f t="shared" si="35"/>
        <v>1510.547542856456</v>
      </c>
      <c r="D380" s="23">
        <f t="shared" si="41"/>
        <v>8025.86440777964</v>
      </c>
      <c r="E380" s="36">
        <f t="shared" si="36"/>
        <v>1115605.7149713011</v>
      </c>
      <c r="G380" s="65">
        <v>366</v>
      </c>
      <c r="H380" s="65">
        <f>ROUND(雙周繳款金額-'雙週繳款(本息平均)'!$I380,0)</f>
        <v>6479</v>
      </c>
      <c r="I380" s="65">
        <f t="shared" si="37"/>
        <v>1519</v>
      </c>
      <c r="J380" s="65">
        <f t="shared" si="40"/>
        <v>7998</v>
      </c>
      <c r="K380" s="65">
        <f>K379-H380</f>
        <v>1124907</v>
      </c>
    </row>
    <row r="381" spans="1:11" ht="15.75">
      <c r="A381" s="29">
        <f t="shared" si="38"/>
        <v>367</v>
      </c>
      <c r="B381" s="34">
        <f t="shared" si="39"/>
        <v>6524.087483779811</v>
      </c>
      <c r="C381" s="32">
        <f t="shared" si="35"/>
        <v>1501.7769239998286</v>
      </c>
      <c r="D381" s="23">
        <f t="shared" si="41"/>
        <v>8025.86440777964</v>
      </c>
      <c r="E381" s="36">
        <f t="shared" si="36"/>
        <v>1109081.6274875214</v>
      </c>
      <c r="G381" s="65">
        <v>367</v>
      </c>
      <c r="H381" s="65">
        <f>ROUND(雙周繳款金額-'雙週繳款(本息平均)'!$I381,0)</f>
        <v>6488</v>
      </c>
      <c r="I381" s="65">
        <f t="shared" si="37"/>
        <v>1510</v>
      </c>
      <c r="J381" s="65">
        <f t="shared" si="40"/>
        <v>7998</v>
      </c>
      <c r="K381" s="65">
        <f>K380-H381</f>
        <v>1118419</v>
      </c>
    </row>
    <row r="382" spans="1:11" ht="15.75">
      <c r="A382" s="29">
        <f t="shared" si="38"/>
        <v>368</v>
      </c>
      <c r="B382" s="34">
        <f t="shared" si="39"/>
        <v>6532.869909238745</v>
      </c>
      <c r="C382" s="32">
        <f t="shared" si="35"/>
        <v>1492.9944985408943</v>
      </c>
      <c r="D382" s="23">
        <f t="shared" si="41"/>
        <v>8025.86440777964</v>
      </c>
      <c r="E382" s="36">
        <f t="shared" si="36"/>
        <v>1102548.7575782826</v>
      </c>
      <c r="G382" s="65">
        <v>368</v>
      </c>
      <c r="H382" s="65">
        <f>ROUND(雙周繳款金額-'雙週繳款(本息平均)'!$I382,0)</f>
        <v>6497</v>
      </c>
      <c r="I382" s="65">
        <f t="shared" si="37"/>
        <v>1501</v>
      </c>
      <c r="J382" s="65">
        <f t="shared" si="40"/>
        <v>7998</v>
      </c>
      <c r="K382" s="65">
        <f>K381-H382</f>
        <v>1111922</v>
      </c>
    </row>
    <row r="383" spans="1:11" ht="15.75">
      <c r="A383" s="29">
        <f t="shared" si="38"/>
        <v>369</v>
      </c>
      <c r="B383" s="34">
        <f t="shared" si="39"/>
        <v>6541.66415719349</v>
      </c>
      <c r="C383" s="32">
        <f t="shared" si="35"/>
        <v>1484.2002505861499</v>
      </c>
      <c r="D383" s="23">
        <f t="shared" si="41"/>
        <v>8025.86440777964</v>
      </c>
      <c r="E383" s="36">
        <f t="shared" si="36"/>
        <v>1096007.0934210892</v>
      </c>
      <c r="G383" s="65">
        <v>369</v>
      </c>
      <c r="H383" s="65">
        <f>ROUND(雙周繳款金額-'雙週繳款(本息平均)'!$I383,0)</f>
        <v>6505</v>
      </c>
      <c r="I383" s="65">
        <f t="shared" si="37"/>
        <v>1493</v>
      </c>
      <c r="J383" s="65">
        <f t="shared" si="40"/>
        <v>7998</v>
      </c>
      <c r="K383" s="65">
        <f>K382-H383</f>
        <v>1105417</v>
      </c>
    </row>
    <row r="384" spans="1:11" ht="15.75">
      <c r="A384" s="29">
        <f t="shared" si="38"/>
        <v>370</v>
      </c>
      <c r="B384" s="34">
        <f t="shared" si="39"/>
        <v>6550.4702435589425</v>
      </c>
      <c r="C384" s="32">
        <f t="shared" si="35"/>
        <v>1475.3941642206971</v>
      </c>
      <c r="D384" s="23">
        <f t="shared" si="41"/>
        <v>8025.86440777964</v>
      </c>
      <c r="E384" s="36">
        <f t="shared" si="36"/>
        <v>1089456.6231775302</v>
      </c>
      <c r="G384" s="65">
        <v>370</v>
      </c>
      <c r="H384" s="65">
        <f>ROUND(雙周繳款金額-'雙週繳款(本息平均)'!$I384,0)</f>
        <v>6514</v>
      </c>
      <c r="I384" s="65">
        <f t="shared" si="37"/>
        <v>1484</v>
      </c>
      <c r="J384" s="65">
        <f t="shared" si="40"/>
        <v>7998</v>
      </c>
      <c r="K384" s="65">
        <f>K383-H384</f>
        <v>1098903</v>
      </c>
    </row>
    <row r="385" spans="1:11" ht="15.75">
      <c r="A385" s="29">
        <f t="shared" si="38"/>
        <v>371</v>
      </c>
      <c r="B385" s="34">
        <f t="shared" si="39"/>
        <v>6559.288184271426</v>
      </c>
      <c r="C385" s="32">
        <f t="shared" si="35"/>
        <v>1466.576223508214</v>
      </c>
      <c r="D385" s="23">
        <f t="shared" si="41"/>
        <v>8025.86440777964</v>
      </c>
      <c r="E385" s="36">
        <f t="shared" si="36"/>
        <v>1082897.3349932588</v>
      </c>
      <c r="G385" s="65">
        <v>371</v>
      </c>
      <c r="H385" s="65">
        <f>ROUND(雙周繳款金額-'雙週繳款(本息平均)'!$I385,0)</f>
        <v>6523</v>
      </c>
      <c r="I385" s="65">
        <f t="shared" si="37"/>
        <v>1475</v>
      </c>
      <c r="J385" s="65">
        <f t="shared" si="40"/>
        <v>7998</v>
      </c>
      <c r="K385" s="65">
        <f>K384-H385</f>
        <v>1092380</v>
      </c>
    </row>
    <row r="386" spans="1:11" ht="15.75">
      <c r="A386" s="29">
        <f t="shared" si="38"/>
        <v>372</v>
      </c>
      <c r="B386" s="34">
        <f t="shared" si="39"/>
        <v>6568.117995288714</v>
      </c>
      <c r="C386" s="32">
        <f t="shared" si="35"/>
        <v>1457.7464124909254</v>
      </c>
      <c r="D386" s="23">
        <f t="shared" si="41"/>
        <v>8025.86440777964</v>
      </c>
      <c r="E386" s="36">
        <f t="shared" si="36"/>
        <v>1076329.2169979701</v>
      </c>
      <c r="G386" s="65">
        <v>372</v>
      </c>
      <c r="H386" s="65">
        <f>ROUND(雙周繳款金額-'雙週繳款(本息平均)'!$I386,0)</f>
        <v>6532</v>
      </c>
      <c r="I386" s="65">
        <f t="shared" si="37"/>
        <v>1466</v>
      </c>
      <c r="J386" s="65">
        <f t="shared" si="40"/>
        <v>7998</v>
      </c>
      <c r="K386" s="65">
        <f>K385-H386</f>
        <v>1085848</v>
      </c>
    </row>
    <row r="387" spans="1:11" ht="15.75">
      <c r="A387" s="29">
        <f t="shared" si="38"/>
        <v>373</v>
      </c>
      <c r="B387" s="34">
        <f t="shared" si="39"/>
        <v>6576.959692590064</v>
      </c>
      <c r="C387" s="32">
        <f t="shared" si="35"/>
        <v>1448.9047151895754</v>
      </c>
      <c r="D387" s="23">
        <f t="shared" si="41"/>
        <v>8025.86440777964</v>
      </c>
      <c r="E387" s="36">
        <f t="shared" si="36"/>
        <v>1069752.25730538</v>
      </c>
      <c r="G387" s="65">
        <v>373</v>
      </c>
      <c r="H387" s="65">
        <f>ROUND(雙周繳款金額-'雙週繳款(本息平均)'!$I387,0)</f>
        <v>6540</v>
      </c>
      <c r="I387" s="65">
        <f t="shared" si="37"/>
        <v>1458</v>
      </c>
      <c r="J387" s="65">
        <f t="shared" si="40"/>
        <v>7998</v>
      </c>
      <c r="K387" s="65">
        <f>K386-H387</f>
        <v>1079308</v>
      </c>
    </row>
    <row r="388" spans="1:11" ht="15.75">
      <c r="A388" s="29">
        <f t="shared" si="38"/>
        <v>374</v>
      </c>
      <c r="B388" s="34">
        <f t="shared" si="39"/>
        <v>6585.8132921762435</v>
      </c>
      <c r="C388" s="32">
        <f t="shared" si="35"/>
        <v>1440.0511156033963</v>
      </c>
      <c r="D388" s="23">
        <f t="shared" si="41"/>
        <v>8025.86440777964</v>
      </c>
      <c r="E388" s="36">
        <f t="shared" si="36"/>
        <v>1063166.4440132037</v>
      </c>
      <c r="G388" s="65">
        <v>374</v>
      </c>
      <c r="H388" s="65">
        <f>ROUND(雙周繳款金額-'雙週繳款(本息平均)'!$I388,0)</f>
        <v>6549</v>
      </c>
      <c r="I388" s="65">
        <f t="shared" si="37"/>
        <v>1449</v>
      </c>
      <c r="J388" s="65">
        <f t="shared" si="40"/>
        <v>7998</v>
      </c>
      <c r="K388" s="65">
        <f>K387-H388</f>
        <v>1072759</v>
      </c>
    </row>
    <row r="389" spans="1:11" ht="15.75">
      <c r="A389" s="29">
        <f t="shared" si="38"/>
        <v>375</v>
      </c>
      <c r="B389" s="34">
        <f t="shared" si="39"/>
        <v>6594.678810069558</v>
      </c>
      <c r="C389" s="32">
        <f t="shared" si="35"/>
        <v>1431.1855977100822</v>
      </c>
      <c r="D389" s="23">
        <f t="shared" si="41"/>
        <v>8025.86440777964</v>
      </c>
      <c r="E389" s="36">
        <f t="shared" si="36"/>
        <v>1056571.7652031342</v>
      </c>
      <c r="G389" s="65">
        <v>375</v>
      </c>
      <c r="H389" s="65">
        <f>ROUND(雙周繳款金額-'雙週繳款(本息平均)'!$I389,0)</f>
        <v>6558</v>
      </c>
      <c r="I389" s="65">
        <f t="shared" si="37"/>
        <v>1440</v>
      </c>
      <c r="J389" s="65">
        <f t="shared" si="40"/>
        <v>7998</v>
      </c>
      <c r="K389" s="65">
        <f>K388-H389</f>
        <v>1066201</v>
      </c>
    </row>
    <row r="390" spans="1:11" ht="15.75">
      <c r="A390" s="29">
        <f t="shared" si="38"/>
        <v>376</v>
      </c>
      <c r="B390" s="34">
        <f t="shared" si="39"/>
        <v>6603.556262313882</v>
      </c>
      <c r="C390" s="32">
        <f t="shared" si="35"/>
        <v>1422.3081454657577</v>
      </c>
      <c r="D390" s="23">
        <f t="shared" si="41"/>
        <v>8025.86440777964</v>
      </c>
      <c r="E390" s="36">
        <f t="shared" si="36"/>
        <v>1049968.2089408203</v>
      </c>
      <c r="G390" s="65">
        <v>376</v>
      </c>
      <c r="H390" s="65">
        <f>ROUND(雙周繳款金額-'雙週繳款(本息平均)'!$I390,0)</f>
        <v>6567</v>
      </c>
      <c r="I390" s="65">
        <f t="shared" si="37"/>
        <v>1431</v>
      </c>
      <c r="J390" s="65">
        <f t="shared" si="40"/>
        <v>7998</v>
      </c>
      <c r="K390" s="65">
        <f>K389-H390</f>
        <v>1059634</v>
      </c>
    </row>
    <row r="391" spans="1:11" ht="15.75">
      <c r="A391" s="29">
        <f t="shared" si="38"/>
        <v>377</v>
      </c>
      <c r="B391" s="34">
        <f t="shared" si="39"/>
        <v>6612.445664974689</v>
      </c>
      <c r="C391" s="32">
        <f t="shared" si="35"/>
        <v>1413.4187428049506</v>
      </c>
      <c r="D391" s="23">
        <f t="shared" si="41"/>
        <v>8025.86440777964</v>
      </c>
      <c r="E391" s="36">
        <f t="shared" si="36"/>
        <v>1043355.7632758456</v>
      </c>
      <c r="G391" s="65">
        <v>377</v>
      </c>
      <c r="H391" s="65">
        <f>ROUND(雙周繳款金額-'雙週繳款(本息平均)'!$I391,0)</f>
        <v>6575</v>
      </c>
      <c r="I391" s="65">
        <f t="shared" si="37"/>
        <v>1423</v>
      </c>
      <c r="J391" s="65">
        <f t="shared" si="40"/>
        <v>7998</v>
      </c>
      <c r="K391" s="65">
        <f>K390-H391</f>
        <v>1053059</v>
      </c>
    </row>
    <row r="392" spans="1:11" ht="15.75">
      <c r="A392" s="29">
        <f t="shared" si="38"/>
        <v>378</v>
      </c>
      <c r="B392" s="34">
        <f t="shared" si="39"/>
        <v>6621.3470341390785</v>
      </c>
      <c r="C392" s="32">
        <f t="shared" si="35"/>
        <v>1404.5173736405616</v>
      </c>
      <c r="D392" s="23">
        <f t="shared" si="41"/>
        <v>8025.86440777964</v>
      </c>
      <c r="E392" s="36">
        <f t="shared" si="36"/>
        <v>1036734.4162417065</v>
      </c>
      <c r="G392" s="65">
        <v>378</v>
      </c>
      <c r="H392" s="65">
        <f>ROUND(雙周繳款金額-'雙週繳款(本息平均)'!$I392,0)</f>
        <v>6584</v>
      </c>
      <c r="I392" s="65">
        <f t="shared" si="37"/>
        <v>1414</v>
      </c>
      <c r="J392" s="65">
        <f t="shared" si="40"/>
        <v>7998</v>
      </c>
      <c r="K392" s="65">
        <f>K391-H392</f>
        <v>1046475</v>
      </c>
    </row>
    <row r="393" spans="1:11" ht="15.75">
      <c r="A393" s="29">
        <f t="shared" si="38"/>
        <v>379</v>
      </c>
      <c r="B393" s="34">
        <f t="shared" si="39"/>
        <v>6630.260385915804</v>
      </c>
      <c r="C393" s="32">
        <f t="shared" si="35"/>
        <v>1395.604021863836</v>
      </c>
      <c r="D393" s="23">
        <f t="shared" si="41"/>
        <v>8025.86440777964</v>
      </c>
      <c r="E393" s="36">
        <f t="shared" si="36"/>
        <v>1030104.1558557907</v>
      </c>
      <c r="G393" s="65">
        <v>379</v>
      </c>
      <c r="H393" s="65">
        <f>ROUND(雙周繳款金額-'雙週繳款(本息平均)'!$I393,0)</f>
        <v>6593</v>
      </c>
      <c r="I393" s="65">
        <f t="shared" si="37"/>
        <v>1405</v>
      </c>
      <c r="J393" s="65">
        <f t="shared" si="40"/>
        <v>7998</v>
      </c>
      <c r="K393" s="65">
        <f>K392-H393</f>
        <v>1039882</v>
      </c>
    </row>
    <row r="394" spans="1:11" ht="15.75">
      <c r="A394" s="29">
        <f t="shared" si="38"/>
        <v>380</v>
      </c>
      <c r="B394" s="34">
        <f t="shared" si="39"/>
        <v>6639.185736435305</v>
      </c>
      <c r="C394" s="32">
        <f t="shared" si="35"/>
        <v>1386.678671344334</v>
      </c>
      <c r="D394" s="23">
        <f t="shared" si="41"/>
        <v>8025.86440777964</v>
      </c>
      <c r="E394" s="36">
        <f t="shared" si="36"/>
        <v>1023464.9701193554</v>
      </c>
      <c r="G394" s="65">
        <v>380</v>
      </c>
      <c r="H394" s="65">
        <f>ROUND(雙周繳款金額-'雙週繳款(本息平均)'!$I394,0)</f>
        <v>6602</v>
      </c>
      <c r="I394" s="65">
        <f t="shared" si="37"/>
        <v>1396</v>
      </c>
      <c r="J394" s="65">
        <f t="shared" si="40"/>
        <v>7998</v>
      </c>
      <c r="K394" s="65">
        <f>K393-H394</f>
        <v>1033280</v>
      </c>
    </row>
    <row r="395" spans="1:11" ht="15.75">
      <c r="A395" s="29">
        <f t="shared" si="38"/>
        <v>381</v>
      </c>
      <c r="B395" s="34">
        <f t="shared" si="39"/>
        <v>6648.123101849738</v>
      </c>
      <c r="C395" s="32">
        <f t="shared" si="35"/>
        <v>1377.7413059299017</v>
      </c>
      <c r="D395" s="23">
        <f t="shared" si="41"/>
        <v>8025.86440777964</v>
      </c>
      <c r="E395" s="36">
        <f t="shared" si="36"/>
        <v>1016816.8470175057</v>
      </c>
      <c r="G395" s="65">
        <v>381</v>
      </c>
      <c r="H395" s="65">
        <f>ROUND(雙周繳款金額-'雙週繳款(本息平均)'!$I395,0)</f>
        <v>6611</v>
      </c>
      <c r="I395" s="65">
        <f t="shared" si="37"/>
        <v>1387</v>
      </c>
      <c r="J395" s="65">
        <f t="shared" si="40"/>
        <v>7998</v>
      </c>
      <c r="K395" s="65">
        <f>K394-H395</f>
        <v>1026669</v>
      </c>
    </row>
    <row r="396" spans="1:11" ht="15.75">
      <c r="A396" s="29">
        <f t="shared" si="38"/>
        <v>382</v>
      </c>
      <c r="B396" s="34">
        <f t="shared" si="39"/>
        <v>6657.072498332997</v>
      </c>
      <c r="C396" s="32">
        <f t="shared" si="35"/>
        <v>1368.7919094466424</v>
      </c>
      <c r="D396" s="23">
        <f t="shared" si="41"/>
        <v>8025.86440777964</v>
      </c>
      <c r="E396" s="36">
        <f t="shared" si="36"/>
        <v>1010159.7745191727</v>
      </c>
      <c r="G396" s="65">
        <v>382</v>
      </c>
      <c r="H396" s="65">
        <f>ROUND(雙周繳款金額-'雙週繳款(本息平均)'!$I396,0)</f>
        <v>6620</v>
      </c>
      <c r="I396" s="65">
        <f t="shared" si="37"/>
        <v>1378</v>
      </c>
      <c r="J396" s="65">
        <f t="shared" si="40"/>
        <v>7998</v>
      </c>
      <c r="K396" s="65">
        <f>K395-H396</f>
        <v>1020049</v>
      </c>
    </row>
    <row r="397" spans="1:11" ht="15.75">
      <c r="A397" s="29">
        <f t="shared" si="38"/>
        <v>383</v>
      </c>
      <c r="B397" s="34">
        <f t="shared" si="39"/>
        <v>6666.033942080753</v>
      </c>
      <c r="C397" s="32">
        <f t="shared" si="35"/>
        <v>1359.8304656988864</v>
      </c>
      <c r="D397" s="23">
        <f t="shared" si="41"/>
        <v>8025.86440777964</v>
      </c>
      <c r="E397" s="36">
        <f t="shared" si="36"/>
        <v>1003493.7405770919</v>
      </c>
      <c r="G397" s="65">
        <v>383</v>
      </c>
      <c r="H397" s="65">
        <f>ROUND(雙周繳款金額-'雙週繳款(本息平均)'!$I397,0)</f>
        <v>6629</v>
      </c>
      <c r="I397" s="65">
        <f t="shared" si="37"/>
        <v>1369</v>
      </c>
      <c r="J397" s="65">
        <f t="shared" si="40"/>
        <v>7998</v>
      </c>
      <c r="K397" s="65">
        <f>K396-H397</f>
        <v>1013420</v>
      </c>
    </row>
    <row r="398" spans="1:11" ht="15.75">
      <c r="A398" s="29">
        <f t="shared" si="38"/>
        <v>384</v>
      </c>
      <c r="B398" s="34">
        <f t="shared" si="39"/>
        <v>6675.007449310478</v>
      </c>
      <c r="C398" s="32">
        <f t="shared" si="35"/>
        <v>1350.8569584691625</v>
      </c>
      <c r="D398" s="23">
        <f t="shared" si="41"/>
        <v>8025.86440777964</v>
      </c>
      <c r="E398" s="36">
        <f t="shared" si="36"/>
        <v>996818.7331277814</v>
      </c>
      <c r="G398" s="65">
        <v>384</v>
      </c>
      <c r="H398" s="65">
        <f>ROUND(雙周繳款金額-'雙週繳款(本息平均)'!$I398,0)</f>
        <v>6638</v>
      </c>
      <c r="I398" s="65">
        <f t="shared" si="37"/>
        <v>1360</v>
      </c>
      <c r="J398" s="65">
        <f t="shared" si="40"/>
        <v>7998</v>
      </c>
      <c r="K398" s="65">
        <f>K397-H398</f>
        <v>1006782</v>
      </c>
    </row>
    <row r="399" spans="1:11" ht="15.75">
      <c r="A399" s="29">
        <f t="shared" si="38"/>
        <v>385</v>
      </c>
      <c r="B399" s="34">
        <f t="shared" si="39"/>
        <v>6683.993036261472</v>
      </c>
      <c r="C399" s="32">
        <f aca="true" t="shared" si="42" ref="C399:C462">E398*($B$2/26)</f>
        <v>1341.8713715181675</v>
      </c>
      <c r="D399" s="23">
        <f t="shared" si="41"/>
        <v>8025.86440777964</v>
      </c>
      <c r="E399" s="36">
        <f aca="true" t="shared" si="43" ref="E399:E462">E398-B399</f>
        <v>990134.7400915199</v>
      </c>
      <c r="G399" s="65">
        <v>385</v>
      </c>
      <c r="H399" s="65">
        <f>ROUND(雙周繳款金額-'雙週繳款(本息平均)'!$I399,0)</f>
        <v>6646</v>
      </c>
      <c r="I399" s="65">
        <f aca="true" t="shared" si="44" ref="I399:I462">ROUND(K398*期利率,0)</f>
        <v>1352</v>
      </c>
      <c r="J399" s="65">
        <f t="shared" si="40"/>
        <v>7998</v>
      </c>
      <c r="K399" s="65">
        <f>K398-H399</f>
        <v>1000136</v>
      </c>
    </row>
    <row r="400" spans="1:11" ht="15.75">
      <c r="A400" s="29">
        <f aca="true" t="shared" si="45" ref="A400:A463">A399+1</f>
        <v>386</v>
      </c>
      <c r="B400" s="34">
        <f aca="true" t="shared" si="46" ref="B400:B463">$B$5-C400</f>
        <v>6692.990719194901</v>
      </c>
      <c r="C400" s="32">
        <f t="shared" si="42"/>
        <v>1332.8736885847384</v>
      </c>
      <c r="D400" s="23">
        <f t="shared" si="41"/>
        <v>8025.86440777964</v>
      </c>
      <c r="E400" s="36">
        <f t="shared" si="43"/>
        <v>983441.749372325</v>
      </c>
      <c r="G400" s="65">
        <v>386</v>
      </c>
      <c r="H400" s="65">
        <f>ROUND(雙周繳款金額-'雙週繳款(本息平均)'!$I400,0)</f>
        <v>6655</v>
      </c>
      <c r="I400" s="65">
        <f t="shared" si="44"/>
        <v>1343</v>
      </c>
      <c r="J400" s="65">
        <f aca="true" t="shared" si="47" ref="J400:J463">H400+I400</f>
        <v>7998</v>
      </c>
      <c r="K400" s="65">
        <f>K399-H400</f>
        <v>993481</v>
      </c>
    </row>
    <row r="401" spans="1:11" ht="15.75">
      <c r="A401" s="29">
        <f t="shared" si="45"/>
        <v>387</v>
      </c>
      <c r="B401" s="34">
        <f t="shared" si="46"/>
        <v>6702.000514393818</v>
      </c>
      <c r="C401" s="32">
        <f t="shared" si="42"/>
        <v>1323.8638933858224</v>
      </c>
      <c r="D401" s="23">
        <f t="shared" si="41"/>
        <v>8025.86440777964</v>
      </c>
      <c r="E401" s="36">
        <f t="shared" si="43"/>
        <v>976739.7488579312</v>
      </c>
      <c r="G401" s="65">
        <v>387</v>
      </c>
      <c r="H401" s="65">
        <f>ROUND(雙周繳款金額-'雙週繳款(本息平均)'!$I401,0)</f>
        <v>6664</v>
      </c>
      <c r="I401" s="65">
        <f t="shared" si="44"/>
        <v>1334</v>
      </c>
      <c r="J401" s="65">
        <f t="shared" si="47"/>
        <v>7998</v>
      </c>
      <c r="K401" s="65">
        <f>K400-H401</f>
        <v>986817</v>
      </c>
    </row>
    <row r="402" spans="1:11" ht="15.75">
      <c r="A402" s="29">
        <f t="shared" si="45"/>
        <v>388</v>
      </c>
      <c r="B402" s="34">
        <f t="shared" si="46"/>
        <v>6711.022438163194</v>
      </c>
      <c r="C402" s="32">
        <f t="shared" si="42"/>
        <v>1314.841969616446</v>
      </c>
      <c r="D402" s="23">
        <f t="shared" si="41"/>
        <v>8025.86440777964</v>
      </c>
      <c r="E402" s="36">
        <f t="shared" si="43"/>
        <v>970028.7264197681</v>
      </c>
      <c r="G402" s="65">
        <v>388</v>
      </c>
      <c r="H402" s="65">
        <f>ROUND(雙周繳款金額-'雙週繳款(本息平均)'!$I402,0)</f>
        <v>6673</v>
      </c>
      <c r="I402" s="65">
        <f t="shared" si="44"/>
        <v>1325</v>
      </c>
      <c r="J402" s="65">
        <f t="shared" si="47"/>
        <v>7998</v>
      </c>
      <c r="K402" s="65">
        <f>K401-H402</f>
        <v>980144</v>
      </c>
    </row>
    <row r="403" spans="1:11" ht="15.75">
      <c r="A403" s="29">
        <f t="shared" si="45"/>
        <v>389</v>
      </c>
      <c r="B403" s="34">
        <f t="shared" si="46"/>
        <v>6720.056506829952</v>
      </c>
      <c r="C403" s="32">
        <f t="shared" si="42"/>
        <v>1305.807900949688</v>
      </c>
      <c r="D403" s="23">
        <f t="shared" si="41"/>
        <v>8025.86440777964</v>
      </c>
      <c r="E403" s="36">
        <f t="shared" si="43"/>
        <v>963308.6699129381</v>
      </c>
      <c r="G403" s="65">
        <v>389</v>
      </c>
      <c r="H403" s="65">
        <f>ROUND(雙周繳款金額-'雙週繳款(本息平均)'!$I403,0)</f>
        <v>6682</v>
      </c>
      <c r="I403" s="65">
        <f t="shared" si="44"/>
        <v>1316</v>
      </c>
      <c r="J403" s="65">
        <f t="shared" si="47"/>
        <v>7998</v>
      </c>
      <c r="K403" s="65">
        <f>K402-H403</f>
        <v>973462</v>
      </c>
    </row>
    <row r="404" spans="1:11" ht="15.75">
      <c r="A404" s="29">
        <f t="shared" si="45"/>
        <v>390</v>
      </c>
      <c r="B404" s="34">
        <f t="shared" si="46"/>
        <v>6729.102736742992</v>
      </c>
      <c r="C404" s="32">
        <f t="shared" si="42"/>
        <v>1296.7616710366476</v>
      </c>
      <c r="D404" s="23">
        <f t="shared" si="41"/>
        <v>8025.86440777964</v>
      </c>
      <c r="E404" s="36">
        <f t="shared" si="43"/>
        <v>956579.5671761951</v>
      </c>
      <c r="G404" s="65">
        <v>390</v>
      </c>
      <c r="H404" s="65">
        <f>ROUND(雙周繳款金額-'雙週繳款(本息平均)'!$I404,0)</f>
        <v>6691</v>
      </c>
      <c r="I404" s="65">
        <f t="shared" si="44"/>
        <v>1307</v>
      </c>
      <c r="J404" s="65">
        <f t="shared" si="47"/>
        <v>7998</v>
      </c>
      <c r="K404" s="65">
        <f>K403-H404</f>
        <v>966771</v>
      </c>
    </row>
    <row r="405" spans="1:11" ht="15.75">
      <c r="A405" s="29">
        <f t="shared" si="45"/>
        <v>391</v>
      </c>
      <c r="B405" s="34">
        <f t="shared" si="46"/>
        <v>6738.161144273223</v>
      </c>
      <c r="C405" s="32">
        <f t="shared" si="42"/>
        <v>1287.7032635064165</v>
      </c>
      <c r="D405" s="23">
        <f t="shared" si="41"/>
        <v>8025.86440777964</v>
      </c>
      <c r="E405" s="36">
        <f t="shared" si="43"/>
        <v>949841.4060319219</v>
      </c>
      <c r="G405" s="65">
        <v>391</v>
      </c>
      <c r="H405" s="65">
        <f>ROUND(雙周繳款金額-'雙週繳款(本息平均)'!$I405,0)</f>
        <v>6700</v>
      </c>
      <c r="I405" s="65">
        <f t="shared" si="44"/>
        <v>1298</v>
      </c>
      <c r="J405" s="65">
        <f t="shared" si="47"/>
        <v>7998</v>
      </c>
      <c r="K405" s="65">
        <f>K404-H405</f>
        <v>960071</v>
      </c>
    </row>
    <row r="406" spans="1:11" ht="15.75">
      <c r="A406" s="29">
        <f t="shared" si="45"/>
        <v>392</v>
      </c>
      <c r="B406" s="34">
        <f t="shared" si="46"/>
        <v>6747.231745813591</v>
      </c>
      <c r="C406" s="32">
        <f t="shared" si="42"/>
        <v>1278.6326619660488</v>
      </c>
      <c r="D406" s="23">
        <f t="shared" si="41"/>
        <v>8025.86440777964</v>
      </c>
      <c r="E406" s="36">
        <f t="shared" si="43"/>
        <v>943094.1742861082</v>
      </c>
      <c r="G406" s="65">
        <v>392</v>
      </c>
      <c r="H406" s="65">
        <f>ROUND(雙周繳款金額-'雙週繳款(本息平均)'!$I406,0)</f>
        <v>6709</v>
      </c>
      <c r="I406" s="65">
        <f t="shared" si="44"/>
        <v>1289</v>
      </c>
      <c r="J406" s="65">
        <f t="shared" si="47"/>
        <v>7998</v>
      </c>
      <c r="K406" s="65">
        <f>K405-H406</f>
        <v>953362</v>
      </c>
    </row>
    <row r="407" spans="1:11" ht="15.75">
      <c r="A407" s="29">
        <f t="shared" si="45"/>
        <v>393</v>
      </c>
      <c r="B407" s="34">
        <f t="shared" si="46"/>
        <v>6756.314557779109</v>
      </c>
      <c r="C407" s="32">
        <f t="shared" si="42"/>
        <v>1269.5498500005306</v>
      </c>
      <c r="D407" s="23">
        <f t="shared" si="41"/>
        <v>8025.86440777964</v>
      </c>
      <c r="E407" s="36">
        <f t="shared" si="43"/>
        <v>936337.8597283291</v>
      </c>
      <c r="G407" s="65">
        <v>393</v>
      </c>
      <c r="H407" s="65">
        <f>ROUND(雙周繳款金額-'雙週繳款(本息平均)'!$I407,0)</f>
        <v>6718</v>
      </c>
      <c r="I407" s="65">
        <f t="shared" si="44"/>
        <v>1280</v>
      </c>
      <c r="J407" s="65">
        <f t="shared" si="47"/>
        <v>7998</v>
      </c>
      <c r="K407" s="65">
        <f>K406-H407</f>
        <v>946644</v>
      </c>
    </row>
    <row r="408" spans="1:11" ht="15.75">
      <c r="A408" s="29">
        <f t="shared" si="45"/>
        <v>394</v>
      </c>
      <c r="B408" s="34">
        <f t="shared" si="46"/>
        <v>6765.409596606889</v>
      </c>
      <c r="C408" s="32">
        <f t="shared" si="42"/>
        <v>1260.4548111727509</v>
      </c>
      <c r="D408" s="23">
        <f t="shared" si="41"/>
        <v>8025.86440777964</v>
      </c>
      <c r="E408" s="36">
        <f t="shared" si="43"/>
        <v>929572.4501317223</v>
      </c>
      <c r="G408" s="65">
        <v>394</v>
      </c>
      <c r="H408" s="65">
        <f>ROUND(雙周繳款金額-'雙週繳款(本息平均)'!$I408,0)</f>
        <v>6727</v>
      </c>
      <c r="I408" s="65">
        <f t="shared" si="44"/>
        <v>1271</v>
      </c>
      <c r="J408" s="65">
        <f t="shared" si="47"/>
        <v>7998</v>
      </c>
      <c r="K408" s="65">
        <f>K407-H408</f>
        <v>939917</v>
      </c>
    </row>
    <row r="409" spans="1:11" ht="15.75">
      <c r="A409" s="29">
        <f t="shared" si="45"/>
        <v>395</v>
      </c>
      <c r="B409" s="34">
        <f t="shared" si="46"/>
        <v>6774.516878756167</v>
      </c>
      <c r="C409" s="32">
        <f t="shared" si="42"/>
        <v>1251.3475290234724</v>
      </c>
      <c r="D409" s="23">
        <f t="shared" si="41"/>
        <v>8025.86440777964</v>
      </c>
      <c r="E409" s="36">
        <f t="shared" si="43"/>
        <v>922797.9332529661</v>
      </c>
      <c r="G409" s="65">
        <v>395</v>
      </c>
      <c r="H409" s="65">
        <f>ROUND(雙周繳款金額-'雙週繳款(本息平均)'!$I409,0)</f>
        <v>6736</v>
      </c>
      <c r="I409" s="65">
        <f t="shared" si="44"/>
        <v>1262</v>
      </c>
      <c r="J409" s="65">
        <f t="shared" si="47"/>
        <v>7998</v>
      </c>
      <c r="K409" s="65">
        <f>K408-H409</f>
        <v>933181</v>
      </c>
    </row>
    <row r="410" spans="1:11" ht="15.75">
      <c r="A410" s="29">
        <f t="shared" si="45"/>
        <v>396</v>
      </c>
      <c r="B410" s="34">
        <f t="shared" si="46"/>
        <v>6783.636420708339</v>
      </c>
      <c r="C410" s="32">
        <f t="shared" si="42"/>
        <v>1242.2279870713007</v>
      </c>
      <c r="D410" s="23">
        <f t="shared" si="41"/>
        <v>8025.86440777964</v>
      </c>
      <c r="E410" s="36">
        <f t="shared" si="43"/>
        <v>916014.2968322578</v>
      </c>
      <c r="G410" s="65">
        <v>396</v>
      </c>
      <c r="H410" s="65">
        <f>ROUND(雙周繳款金額-'雙週繳款(本息平均)'!$I410,0)</f>
        <v>6745</v>
      </c>
      <c r="I410" s="65">
        <f t="shared" si="44"/>
        <v>1253</v>
      </c>
      <c r="J410" s="65">
        <f t="shared" si="47"/>
        <v>7998</v>
      </c>
      <c r="K410" s="65">
        <f>K409-H410</f>
        <v>926436</v>
      </c>
    </row>
    <row r="411" spans="1:11" ht="15.75">
      <c r="A411" s="29">
        <f t="shared" si="45"/>
        <v>397</v>
      </c>
      <c r="B411" s="34">
        <f t="shared" si="46"/>
        <v>6792.768238966984</v>
      </c>
      <c r="C411" s="32">
        <f t="shared" si="42"/>
        <v>1233.096168812655</v>
      </c>
      <c r="D411" s="23">
        <f t="shared" si="41"/>
        <v>8025.86440777964</v>
      </c>
      <c r="E411" s="36">
        <f t="shared" si="43"/>
        <v>909221.5285932908</v>
      </c>
      <c r="G411" s="65">
        <v>397</v>
      </c>
      <c r="H411" s="65">
        <f>ROUND(雙周繳款金額-'雙週繳款(本息平均)'!$I411,0)</f>
        <v>6754</v>
      </c>
      <c r="I411" s="65">
        <f t="shared" si="44"/>
        <v>1244</v>
      </c>
      <c r="J411" s="65">
        <f t="shared" si="47"/>
        <v>7998</v>
      </c>
      <c r="K411" s="65">
        <f>K410-H411</f>
        <v>919682</v>
      </c>
    </row>
    <row r="412" spans="1:11" ht="15.75">
      <c r="A412" s="29">
        <f t="shared" si="45"/>
        <v>398</v>
      </c>
      <c r="B412" s="34">
        <f t="shared" si="46"/>
        <v>6801.912350057902</v>
      </c>
      <c r="C412" s="32">
        <f t="shared" si="42"/>
        <v>1223.952057721738</v>
      </c>
      <c r="D412" s="23">
        <f t="shared" si="41"/>
        <v>8025.86440777964</v>
      </c>
      <c r="E412" s="36">
        <f t="shared" si="43"/>
        <v>902419.616243233</v>
      </c>
      <c r="G412" s="65">
        <v>398</v>
      </c>
      <c r="H412" s="65">
        <f>ROUND(雙周繳款金額-'雙週繳款(本息平均)'!$I412,0)</f>
        <v>6763</v>
      </c>
      <c r="I412" s="65">
        <f t="shared" si="44"/>
        <v>1235</v>
      </c>
      <c r="J412" s="65">
        <f t="shared" si="47"/>
        <v>7998</v>
      </c>
      <c r="K412" s="65">
        <f>K411-H412</f>
        <v>912919</v>
      </c>
    </row>
    <row r="413" spans="1:11" ht="15.75">
      <c r="A413" s="29">
        <f t="shared" si="45"/>
        <v>399</v>
      </c>
      <c r="B413" s="34">
        <f t="shared" si="46"/>
        <v>6811.068770529134</v>
      </c>
      <c r="C413" s="32">
        <f t="shared" si="42"/>
        <v>1214.7956372505062</v>
      </c>
      <c r="D413" s="23">
        <f t="shared" si="41"/>
        <v>8025.86440777964</v>
      </c>
      <c r="E413" s="36">
        <f t="shared" si="43"/>
        <v>895608.5474727039</v>
      </c>
      <c r="G413" s="65">
        <v>399</v>
      </c>
      <c r="H413" s="65">
        <f>ROUND(雙周繳款金額-'雙週繳款(本息平均)'!$I413,0)</f>
        <v>6772</v>
      </c>
      <c r="I413" s="65">
        <f t="shared" si="44"/>
        <v>1226</v>
      </c>
      <c r="J413" s="65">
        <f t="shared" si="47"/>
        <v>7998</v>
      </c>
      <c r="K413" s="65">
        <f>K412-H413</f>
        <v>906147</v>
      </c>
    </row>
    <row r="414" spans="1:11" ht="15.75">
      <c r="A414" s="29">
        <f t="shared" si="45"/>
        <v>400</v>
      </c>
      <c r="B414" s="34">
        <f t="shared" si="46"/>
        <v>6820.237516951</v>
      </c>
      <c r="C414" s="32">
        <f t="shared" si="42"/>
        <v>1205.62689082864</v>
      </c>
      <c r="D414" s="23">
        <f t="shared" si="41"/>
        <v>8025.86440777964</v>
      </c>
      <c r="E414" s="36">
        <f t="shared" si="43"/>
        <v>888788.3099557528</v>
      </c>
      <c r="G414" s="65">
        <v>400</v>
      </c>
      <c r="H414" s="65">
        <f>ROUND(雙周繳款金額-'雙週繳款(本息平均)'!$I414,0)</f>
        <v>6782</v>
      </c>
      <c r="I414" s="65">
        <f t="shared" si="44"/>
        <v>1216</v>
      </c>
      <c r="J414" s="65">
        <f t="shared" si="47"/>
        <v>7998</v>
      </c>
      <c r="K414" s="65">
        <f>K413-H414</f>
        <v>899365</v>
      </c>
    </row>
    <row r="415" spans="1:11" ht="15.75">
      <c r="A415" s="29">
        <f t="shared" si="45"/>
        <v>401</v>
      </c>
      <c r="B415" s="34">
        <f t="shared" si="46"/>
        <v>6829.418605916127</v>
      </c>
      <c r="C415" s="32">
        <f t="shared" si="42"/>
        <v>1196.4458018635135</v>
      </c>
      <c r="D415" s="23">
        <f t="shared" si="41"/>
        <v>8025.86440777964</v>
      </c>
      <c r="E415" s="36">
        <f t="shared" si="43"/>
        <v>881958.8913498367</v>
      </c>
      <c r="G415" s="65">
        <v>401</v>
      </c>
      <c r="H415" s="65">
        <f>ROUND(雙周繳款金額-'雙週繳款(本息平均)'!$I415,0)</f>
        <v>6791</v>
      </c>
      <c r="I415" s="65">
        <f t="shared" si="44"/>
        <v>1207</v>
      </c>
      <c r="J415" s="65">
        <f t="shared" si="47"/>
        <v>7998</v>
      </c>
      <c r="K415" s="65">
        <f>K414-H415</f>
        <v>892574</v>
      </c>
    </row>
    <row r="416" spans="1:11" ht="15.75">
      <c r="A416" s="29">
        <f t="shared" si="45"/>
        <v>402</v>
      </c>
      <c r="B416" s="34">
        <f t="shared" si="46"/>
        <v>6838.612054039475</v>
      </c>
      <c r="C416" s="32">
        <f t="shared" si="42"/>
        <v>1187.252353740165</v>
      </c>
      <c r="D416" s="23">
        <f t="shared" si="41"/>
        <v>8025.86440777964</v>
      </c>
      <c r="E416" s="36">
        <f t="shared" si="43"/>
        <v>875120.2792957972</v>
      </c>
      <c r="G416" s="65">
        <v>402</v>
      </c>
      <c r="H416" s="65">
        <f>ROUND(雙周繳款金額-'雙週繳款(本息平均)'!$I416,0)</f>
        <v>6800</v>
      </c>
      <c r="I416" s="65">
        <f t="shared" si="44"/>
        <v>1198</v>
      </c>
      <c r="J416" s="65">
        <f t="shared" si="47"/>
        <v>7998</v>
      </c>
      <c r="K416" s="65">
        <f>K415-H416</f>
        <v>885774</v>
      </c>
    </row>
    <row r="417" spans="1:11" ht="15.75">
      <c r="A417" s="29">
        <f t="shared" si="45"/>
        <v>403</v>
      </c>
      <c r="B417" s="34">
        <f t="shared" si="46"/>
        <v>6847.817877958374</v>
      </c>
      <c r="C417" s="32">
        <f t="shared" si="42"/>
        <v>1178.0465298212657</v>
      </c>
      <c r="D417" s="23">
        <f t="shared" si="41"/>
        <v>8025.86440777964</v>
      </c>
      <c r="E417" s="36">
        <f t="shared" si="43"/>
        <v>868272.4614178388</v>
      </c>
      <c r="G417" s="65">
        <v>403</v>
      </c>
      <c r="H417" s="65">
        <f>ROUND(雙周繳款金額-'雙週繳款(本息平均)'!$I417,0)</f>
        <v>6809</v>
      </c>
      <c r="I417" s="65">
        <f t="shared" si="44"/>
        <v>1189</v>
      </c>
      <c r="J417" s="65">
        <f t="shared" si="47"/>
        <v>7998</v>
      </c>
      <c r="K417" s="65">
        <f>K416-H417</f>
        <v>878965</v>
      </c>
    </row>
    <row r="418" spans="1:11" ht="15.75">
      <c r="A418" s="29">
        <f t="shared" si="45"/>
        <v>404</v>
      </c>
      <c r="B418" s="34">
        <f t="shared" si="46"/>
        <v>6857.036094332549</v>
      </c>
      <c r="C418" s="32">
        <f t="shared" si="42"/>
        <v>1168.8283134470907</v>
      </c>
      <c r="D418" s="23">
        <f t="shared" si="41"/>
        <v>8025.86440777964</v>
      </c>
      <c r="E418" s="36">
        <f t="shared" si="43"/>
        <v>861415.4253235062</v>
      </c>
      <c r="G418" s="65">
        <v>404</v>
      </c>
      <c r="H418" s="65">
        <f>ROUND(雙周繳款金額-'雙週繳款(本息平均)'!$I418,0)</f>
        <v>6818</v>
      </c>
      <c r="I418" s="65">
        <f t="shared" si="44"/>
        <v>1180</v>
      </c>
      <c r="J418" s="65">
        <f t="shared" si="47"/>
        <v>7998</v>
      </c>
      <c r="K418" s="65">
        <f>K417-H418</f>
        <v>872147</v>
      </c>
    </row>
    <row r="419" spans="1:11" ht="15.75">
      <c r="A419" s="29">
        <f t="shared" si="45"/>
        <v>405</v>
      </c>
      <c r="B419" s="34">
        <f t="shared" si="46"/>
        <v>6866.26671984415</v>
      </c>
      <c r="C419" s="32">
        <f t="shared" si="42"/>
        <v>1159.5976879354894</v>
      </c>
      <c r="D419" s="23">
        <f t="shared" si="41"/>
        <v>8025.86440777964</v>
      </c>
      <c r="E419" s="36">
        <f t="shared" si="43"/>
        <v>854549.158603662</v>
      </c>
      <c r="G419" s="65">
        <v>405</v>
      </c>
      <c r="H419" s="65">
        <f>ROUND(雙周繳款金額-'雙週繳款(本息平均)'!$I419,0)</f>
        <v>6827</v>
      </c>
      <c r="I419" s="65">
        <f t="shared" si="44"/>
        <v>1171</v>
      </c>
      <c r="J419" s="65">
        <f t="shared" si="47"/>
        <v>7998</v>
      </c>
      <c r="K419" s="65">
        <f>K418-H419</f>
        <v>865320</v>
      </c>
    </row>
    <row r="420" spans="1:11" ht="15.75">
      <c r="A420" s="29">
        <f t="shared" si="45"/>
        <v>406</v>
      </c>
      <c r="B420" s="34">
        <f t="shared" si="46"/>
        <v>6875.509771197787</v>
      </c>
      <c r="C420" s="32">
        <f t="shared" si="42"/>
        <v>1150.354636581853</v>
      </c>
      <c r="D420" s="23">
        <f t="shared" si="41"/>
        <v>8025.86440777964</v>
      </c>
      <c r="E420" s="36">
        <f t="shared" si="43"/>
        <v>847673.6488324642</v>
      </c>
      <c r="G420" s="65">
        <v>406</v>
      </c>
      <c r="H420" s="65">
        <f>ROUND(雙周繳款金額-'雙週繳款(本息平均)'!$I420,0)</f>
        <v>6836</v>
      </c>
      <c r="I420" s="65">
        <f t="shared" si="44"/>
        <v>1162</v>
      </c>
      <c r="J420" s="65">
        <f t="shared" si="47"/>
        <v>7998</v>
      </c>
      <c r="K420" s="65">
        <f>K419-H420</f>
        <v>858484</v>
      </c>
    </row>
    <row r="421" spans="1:11" ht="15.75">
      <c r="A421" s="29">
        <f t="shared" si="45"/>
        <v>407</v>
      </c>
      <c r="B421" s="34">
        <f t="shared" si="46"/>
        <v>6884.7652651205535</v>
      </c>
      <c r="C421" s="32">
        <f t="shared" si="42"/>
        <v>1141.0991426590865</v>
      </c>
      <c r="D421" s="23">
        <f t="shared" si="41"/>
        <v>8025.86440777964</v>
      </c>
      <c r="E421" s="36">
        <f t="shared" si="43"/>
        <v>840788.8835673437</v>
      </c>
      <c r="G421" s="65">
        <v>407</v>
      </c>
      <c r="H421" s="65">
        <f>ROUND(雙周繳款金額-'雙週繳款(本息平均)'!$I421,0)</f>
        <v>6846</v>
      </c>
      <c r="I421" s="65">
        <f t="shared" si="44"/>
        <v>1152</v>
      </c>
      <c r="J421" s="65">
        <f t="shared" si="47"/>
        <v>7998</v>
      </c>
      <c r="K421" s="65">
        <f>K420-H421</f>
        <v>851638</v>
      </c>
    </row>
    <row r="422" spans="1:11" ht="15.75">
      <c r="A422" s="29">
        <f t="shared" si="45"/>
        <v>408</v>
      </c>
      <c r="B422" s="34">
        <f t="shared" si="46"/>
        <v>6894.033218362061</v>
      </c>
      <c r="C422" s="32">
        <f t="shared" si="42"/>
        <v>1131.8311894175781</v>
      </c>
      <c r="D422" s="23">
        <f t="shared" si="41"/>
        <v>8025.86440777964</v>
      </c>
      <c r="E422" s="36">
        <f t="shared" si="43"/>
        <v>833894.8503489817</v>
      </c>
      <c r="G422" s="65">
        <v>408</v>
      </c>
      <c r="H422" s="65">
        <f>ROUND(雙周繳款金額-'雙週繳款(本息平均)'!$I422,0)</f>
        <v>6855</v>
      </c>
      <c r="I422" s="65">
        <f t="shared" si="44"/>
        <v>1143</v>
      </c>
      <c r="J422" s="65">
        <f t="shared" si="47"/>
        <v>7998</v>
      </c>
      <c r="K422" s="65">
        <f>K421-H422</f>
        <v>844783</v>
      </c>
    </row>
    <row r="423" spans="1:11" ht="15.75">
      <c r="A423" s="29">
        <f t="shared" si="45"/>
        <v>409</v>
      </c>
      <c r="B423" s="34">
        <f t="shared" si="46"/>
        <v>6903.313647694472</v>
      </c>
      <c r="C423" s="32">
        <f t="shared" si="42"/>
        <v>1122.5507600851677</v>
      </c>
      <c r="D423" s="23">
        <f t="shared" si="41"/>
        <v>8025.86440777964</v>
      </c>
      <c r="E423" s="36">
        <f t="shared" si="43"/>
        <v>826991.5367012873</v>
      </c>
      <c r="G423" s="65">
        <v>409</v>
      </c>
      <c r="H423" s="65">
        <f>ROUND(雙周繳款金額-'雙週繳款(本息平均)'!$I423,0)</f>
        <v>6864</v>
      </c>
      <c r="I423" s="65">
        <f t="shared" si="44"/>
        <v>1134</v>
      </c>
      <c r="J423" s="65">
        <f t="shared" si="47"/>
        <v>7998</v>
      </c>
      <c r="K423" s="65">
        <f>K422-H423</f>
        <v>837919</v>
      </c>
    </row>
    <row r="424" spans="1:11" ht="15.75">
      <c r="A424" s="29">
        <f t="shared" si="45"/>
        <v>410</v>
      </c>
      <c r="B424" s="34">
        <f t="shared" si="46"/>
        <v>6912.606569912522</v>
      </c>
      <c r="C424" s="32">
        <f t="shared" si="42"/>
        <v>1113.2578378671176</v>
      </c>
      <c r="D424" s="23">
        <f t="shared" si="41"/>
        <v>8025.86440777964</v>
      </c>
      <c r="E424" s="36">
        <f t="shared" si="43"/>
        <v>820078.9301313747</v>
      </c>
      <c r="G424" s="65">
        <v>410</v>
      </c>
      <c r="H424" s="65">
        <f>ROUND(雙周繳款金額-'雙週繳款(本息平均)'!$I424,0)</f>
        <v>6873</v>
      </c>
      <c r="I424" s="65">
        <f t="shared" si="44"/>
        <v>1125</v>
      </c>
      <c r="J424" s="65">
        <f t="shared" si="47"/>
        <v>7998</v>
      </c>
      <c r="K424" s="65">
        <f>K423-H424</f>
        <v>831046</v>
      </c>
    </row>
    <row r="425" spans="1:11" ht="15.75">
      <c r="A425" s="29">
        <f t="shared" si="45"/>
        <v>411</v>
      </c>
      <c r="B425" s="34">
        <f t="shared" si="46"/>
        <v>6921.912001833558</v>
      </c>
      <c r="C425" s="32">
        <f t="shared" si="42"/>
        <v>1103.9524059460816</v>
      </c>
      <c r="D425" s="23">
        <f t="shared" si="41"/>
        <v>8025.86440777964</v>
      </c>
      <c r="E425" s="36">
        <f t="shared" si="43"/>
        <v>813157.0181295412</v>
      </c>
      <c r="G425" s="65">
        <v>411</v>
      </c>
      <c r="H425" s="65">
        <f>ROUND(雙周繳款金額-'雙週繳款(本息平均)'!$I425,0)</f>
        <v>6882</v>
      </c>
      <c r="I425" s="65">
        <f t="shared" si="44"/>
        <v>1116</v>
      </c>
      <c r="J425" s="65">
        <f t="shared" si="47"/>
        <v>7998</v>
      </c>
      <c r="K425" s="65">
        <f>K424-H425</f>
        <v>824164</v>
      </c>
    </row>
    <row r="426" spans="1:11" ht="15.75">
      <c r="A426" s="29">
        <f t="shared" si="45"/>
        <v>412</v>
      </c>
      <c r="B426" s="34">
        <f t="shared" si="46"/>
        <v>6931.229960297565</v>
      </c>
      <c r="C426" s="32">
        <f t="shared" si="42"/>
        <v>1094.6344474820748</v>
      </c>
      <c r="D426" s="23">
        <f t="shared" si="41"/>
        <v>8025.86440777964</v>
      </c>
      <c r="E426" s="36">
        <f t="shared" si="43"/>
        <v>806225.7881692436</v>
      </c>
      <c r="G426" s="65">
        <v>412</v>
      </c>
      <c r="H426" s="65">
        <f>ROUND(雙周繳款金額-'雙週繳款(本息平均)'!$I426,0)</f>
        <v>6892</v>
      </c>
      <c r="I426" s="65">
        <f t="shared" si="44"/>
        <v>1106</v>
      </c>
      <c r="J426" s="65">
        <f t="shared" si="47"/>
        <v>7998</v>
      </c>
      <c r="K426" s="65">
        <f>K425-H426</f>
        <v>817272</v>
      </c>
    </row>
    <row r="427" spans="1:11" ht="15.75">
      <c r="A427" s="29">
        <f t="shared" si="45"/>
        <v>413</v>
      </c>
      <c r="B427" s="34">
        <f t="shared" si="46"/>
        <v>6940.560462167196</v>
      </c>
      <c r="C427" s="32">
        <f t="shared" si="42"/>
        <v>1085.3039456124434</v>
      </c>
      <c r="D427" s="23">
        <f aca="true" t="shared" si="48" ref="D427:D490">$B$5</f>
        <v>8025.86440777964</v>
      </c>
      <c r="E427" s="36">
        <f t="shared" si="43"/>
        <v>799285.2277070764</v>
      </c>
      <c r="G427" s="65">
        <v>413</v>
      </c>
      <c r="H427" s="65">
        <f>ROUND(雙周繳款金額-'雙週繳款(本息平均)'!$I427,0)</f>
        <v>6901</v>
      </c>
      <c r="I427" s="65">
        <f t="shared" si="44"/>
        <v>1097</v>
      </c>
      <c r="J427" s="65">
        <f t="shared" si="47"/>
        <v>7998</v>
      </c>
      <c r="K427" s="65">
        <f>K426-H427</f>
        <v>810371</v>
      </c>
    </row>
    <row r="428" spans="1:11" ht="15.75">
      <c r="A428" s="29">
        <f t="shared" si="45"/>
        <v>414</v>
      </c>
      <c r="B428" s="34">
        <f t="shared" si="46"/>
        <v>6949.903524327806</v>
      </c>
      <c r="C428" s="32">
        <f t="shared" si="42"/>
        <v>1075.9608834518338</v>
      </c>
      <c r="D428" s="23">
        <f t="shared" si="48"/>
        <v>8025.86440777964</v>
      </c>
      <c r="E428" s="36">
        <f t="shared" si="43"/>
        <v>792335.3241827486</v>
      </c>
      <c r="G428" s="65">
        <v>414</v>
      </c>
      <c r="H428" s="65">
        <f>ROUND(雙周繳款金額-'雙週繳款(本息平均)'!$I428,0)</f>
        <v>6910</v>
      </c>
      <c r="I428" s="65">
        <f t="shared" si="44"/>
        <v>1088</v>
      </c>
      <c r="J428" s="65">
        <f t="shared" si="47"/>
        <v>7998</v>
      </c>
      <c r="K428" s="65">
        <f>K427-H428</f>
        <v>803461</v>
      </c>
    </row>
    <row r="429" spans="1:11" ht="15.75">
      <c r="A429" s="29">
        <f t="shared" si="45"/>
        <v>415</v>
      </c>
      <c r="B429" s="34">
        <f t="shared" si="46"/>
        <v>6959.259163687479</v>
      </c>
      <c r="C429" s="32">
        <f t="shared" si="42"/>
        <v>1066.6052440921617</v>
      </c>
      <c r="D429" s="23">
        <f t="shared" si="48"/>
        <v>8025.86440777964</v>
      </c>
      <c r="E429" s="36">
        <f t="shared" si="43"/>
        <v>785376.0650190611</v>
      </c>
      <c r="G429" s="65">
        <v>415</v>
      </c>
      <c r="H429" s="65">
        <f>ROUND(雙周繳款金額-'雙週繳款(本息平均)'!$I429,0)</f>
        <v>6919</v>
      </c>
      <c r="I429" s="65">
        <f t="shared" si="44"/>
        <v>1079</v>
      </c>
      <c r="J429" s="65">
        <f t="shared" si="47"/>
        <v>7998</v>
      </c>
      <c r="K429" s="65">
        <f>K428-H429</f>
        <v>796542</v>
      </c>
    </row>
    <row r="430" spans="1:11" ht="15.75">
      <c r="A430" s="29">
        <f t="shared" si="45"/>
        <v>416</v>
      </c>
      <c r="B430" s="34">
        <f t="shared" si="46"/>
        <v>6968.627397177057</v>
      </c>
      <c r="C430" s="32">
        <f t="shared" si="42"/>
        <v>1057.2370106025824</v>
      </c>
      <c r="D430" s="23">
        <f t="shared" si="48"/>
        <v>8025.86440777964</v>
      </c>
      <c r="E430" s="36">
        <f t="shared" si="43"/>
        <v>778407.437621884</v>
      </c>
      <c r="G430" s="65">
        <v>416</v>
      </c>
      <c r="H430" s="65">
        <f>ROUND(雙周繳款金額-'雙週繳款(本息平均)'!$I430,0)</f>
        <v>6929</v>
      </c>
      <c r="I430" s="65">
        <f t="shared" si="44"/>
        <v>1069</v>
      </c>
      <c r="J430" s="65">
        <f t="shared" si="47"/>
        <v>7998</v>
      </c>
      <c r="K430" s="65">
        <f>K429-H430</f>
        <v>789613</v>
      </c>
    </row>
    <row r="431" spans="1:11" ht="15.75">
      <c r="A431" s="29">
        <f t="shared" si="45"/>
        <v>417</v>
      </c>
      <c r="B431" s="34">
        <f t="shared" si="46"/>
        <v>6978.00824175018</v>
      </c>
      <c r="C431" s="32">
        <f t="shared" si="42"/>
        <v>1047.8561660294595</v>
      </c>
      <c r="D431" s="23">
        <f t="shared" si="48"/>
        <v>8025.86440777964</v>
      </c>
      <c r="E431" s="36">
        <f t="shared" si="43"/>
        <v>771429.4293801339</v>
      </c>
      <c r="G431" s="65">
        <v>417</v>
      </c>
      <c r="H431" s="65">
        <f>ROUND(雙周繳款金額-'雙週繳款(本息平均)'!$I431,0)</f>
        <v>6938</v>
      </c>
      <c r="I431" s="65">
        <f t="shared" si="44"/>
        <v>1060</v>
      </c>
      <c r="J431" s="65">
        <f t="shared" si="47"/>
        <v>7998</v>
      </c>
      <c r="K431" s="65">
        <f>K430-H431</f>
        <v>782675</v>
      </c>
    </row>
    <row r="432" spans="1:11" ht="15.75">
      <c r="A432" s="29">
        <f t="shared" si="45"/>
        <v>418</v>
      </c>
      <c r="B432" s="34">
        <f t="shared" si="46"/>
        <v>6987.401714383306</v>
      </c>
      <c r="C432" s="32">
        <f t="shared" si="42"/>
        <v>1038.462693396334</v>
      </c>
      <c r="D432" s="23">
        <f t="shared" si="48"/>
        <v>8025.86440777964</v>
      </c>
      <c r="E432" s="36">
        <f t="shared" si="43"/>
        <v>764442.0276657506</v>
      </c>
      <c r="G432" s="65">
        <v>418</v>
      </c>
      <c r="H432" s="65">
        <f>ROUND(雙周繳款金額-'雙週繳款(本息平均)'!$I432,0)</f>
        <v>6947</v>
      </c>
      <c r="I432" s="65">
        <f t="shared" si="44"/>
        <v>1051</v>
      </c>
      <c r="J432" s="65">
        <f t="shared" si="47"/>
        <v>7998</v>
      </c>
      <c r="K432" s="65">
        <f>K431-H432</f>
        <v>775728</v>
      </c>
    </row>
    <row r="433" spans="1:11" ht="15.75">
      <c r="A433" s="29">
        <f t="shared" si="45"/>
        <v>419</v>
      </c>
      <c r="B433" s="34">
        <f t="shared" si="46"/>
        <v>6996.807832075745</v>
      </c>
      <c r="C433" s="32">
        <f t="shared" si="42"/>
        <v>1029.056575703895</v>
      </c>
      <c r="D433" s="23">
        <f t="shared" si="48"/>
        <v>8025.86440777964</v>
      </c>
      <c r="E433" s="36">
        <f t="shared" si="43"/>
        <v>757445.2198336748</v>
      </c>
      <c r="G433" s="65">
        <v>419</v>
      </c>
      <c r="H433" s="65">
        <f>ROUND(雙周繳款金額-'雙週繳款(本息平均)'!$I433,0)</f>
        <v>6957</v>
      </c>
      <c r="I433" s="65">
        <f t="shared" si="44"/>
        <v>1041</v>
      </c>
      <c r="J433" s="65">
        <f t="shared" si="47"/>
        <v>7998</v>
      </c>
      <c r="K433" s="65">
        <f>K432-H433</f>
        <v>768771</v>
      </c>
    </row>
    <row r="434" spans="1:11" ht="15.75">
      <c r="A434" s="29">
        <f t="shared" si="45"/>
        <v>420</v>
      </c>
      <c r="B434" s="34">
        <f t="shared" si="46"/>
        <v>7006.226611849693</v>
      </c>
      <c r="C434" s="32">
        <f t="shared" si="42"/>
        <v>1019.6377959299471</v>
      </c>
      <c r="D434" s="23">
        <f t="shared" si="48"/>
        <v>8025.86440777964</v>
      </c>
      <c r="E434" s="36">
        <f t="shared" si="43"/>
        <v>750438.9932218251</v>
      </c>
      <c r="G434" s="65">
        <v>420</v>
      </c>
      <c r="H434" s="65">
        <f>ROUND(雙周繳款金額-'雙週繳款(本息平均)'!$I434,0)</f>
        <v>6966</v>
      </c>
      <c r="I434" s="65">
        <f t="shared" si="44"/>
        <v>1032</v>
      </c>
      <c r="J434" s="65">
        <f t="shared" si="47"/>
        <v>7998</v>
      </c>
      <c r="K434" s="65">
        <f>K433-H434</f>
        <v>761805</v>
      </c>
    </row>
    <row r="435" spans="1:11" ht="15.75">
      <c r="A435" s="29">
        <f t="shared" si="45"/>
        <v>421</v>
      </c>
      <c r="B435" s="34">
        <f t="shared" si="46"/>
        <v>7015.65807075026</v>
      </c>
      <c r="C435" s="32">
        <f t="shared" si="42"/>
        <v>1010.20633702938</v>
      </c>
      <c r="D435" s="23">
        <f t="shared" si="48"/>
        <v>8025.86440777964</v>
      </c>
      <c r="E435" s="36">
        <f t="shared" si="43"/>
        <v>743423.3351510748</v>
      </c>
      <c r="G435" s="65">
        <v>421</v>
      </c>
      <c r="H435" s="65">
        <f>ROUND(雙周繳款金額-'雙週繳款(本息平均)'!$I435,0)</f>
        <v>6975</v>
      </c>
      <c r="I435" s="65">
        <f t="shared" si="44"/>
        <v>1023</v>
      </c>
      <c r="J435" s="65">
        <f t="shared" si="47"/>
        <v>7998</v>
      </c>
      <c r="K435" s="65">
        <f>K434-H435</f>
        <v>754830</v>
      </c>
    </row>
    <row r="436" spans="1:11" ht="15.75">
      <c r="A436" s="29">
        <f t="shared" si="45"/>
        <v>422</v>
      </c>
      <c r="B436" s="34">
        <f t="shared" si="46"/>
        <v>7025.1022258455005</v>
      </c>
      <c r="C436" s="32">
        <f t="shared" si="42"/>
        <v>1000.7621819341393</v>
      </c>
      <c r="D436" s="23">
        <f t="shared" si="48"/>
        <v>8025.86440777964</v>
      </c>
      <c r="E436" s="36">
        <f t="shared" si="43"/>
        <v>736398.2329252294</v>
      </c>
      <c r="G436" s="65">
        <v>422</v>
      </c>
      <c r="H436" s="65">
        <f>ROUND(雙周繳款金額-'雙週繳款(本息平均)'!$I436,0)</f>
        <v>6985</v>
      </c>
      <c r="I436" s="65">
        <f t="shared" si="44"/>
        <v>1013</v>
      </c>
      <c r="J436" s="65">
        <f t="shared" si="47"/>
        <v>7998</v>
      </c>
      <c r="K436" s="65">
        <f>K435-H436</f>
        <v>747845</v>
      </c>
    </row>
    <row r="437" spans="1:11" ht="15.75">
      <c r="A437" s="29">
        <f t="shared" si="45"/>
        <v>423</v>
      </c>
      <c r="B437" s="34">
        <f t="shared" si="46"/>
        <v>7034.559094226446</v>
      </c>
      <c r="C437" s="32">
        <f t="shared" si="42"/>
        <v>991.3053135531935</v>
      </c>
      <c r="D437" s="23">
        <f t="shared" si="48"/>
        <v>8025.86440777964</v>
      </c>
      <c r="E437" s="36">
        <f t="shared" si="43"/>
        <v>729363.6738310029</v>
      </c>
      <c r="G437" s="65">
        <v>423</v>
      </c>
      <c r="H437" s="65">
        <f>ROUND(雙周繳款金額-'雙週繳款(本息平均)'!$I437,0)</f>
        <v>6994</v>
      </c>
      <c r="I437" s="65">
        <f t="shared" si="44"/>
        <v>1004</v>
      </c>
      <c r="J437" s="65">
        <f t="shared" si="47"/>
        <v>7998</v>
      </c>
      <c r="K437" s="65">
        <f>K436-H437</f>
        <v>740851</v>
      </c>
    </row>
    <row r="438" spans="1:11" ht="15.75">
      <c r="A438" s="29">
        <f t="shared" si="45"/>
        <v>424</v>
      </c>
      <c r="B438" s="34">
        <f t="shared" si="46"/>
        <v>7044.028693007136</v>
      </c>
      <c r="C438" s="32">
        <f t="shared" si="42"/>
        <v>981.835714772504</v>
      </c>
      <c r="D438" s="23">
        <f t="shared" si="48"/>
        <v>8025.86440777964</v>
      </c>
      <c r="E438" s="36">
        <f t="shared" si="43"/>
        <v>722319.6451379957</v>
      </c>
      <c r="G438" s="65">
        <v>424</v>
      </c>
      <c r="H438" s="65">
        <f>ROUND(雙周繳款金額-'雙週繳款(本息平均)'!$I438,0)</f>
        <v>7003</v>
      </c>
      <c r="I438" s="65">
        <f t="shared" si="44"/>
        <v>995</v>
      </c>
      <c r="J438" s="65">
        <f t="shared" si="47"/>
        <v>7998</v>
      </c>
      <c r="K438" s="65">
        <f>K437-H438</f>
        <v>733848</v>
      </c>
    </row>
    <row r="439" spans="1:11" ht="15.75">
      <c r="A439" s="29">
        <f t="shared" si="45"/>
        <v>425</v>
      </c>
      <c r="B439" s="34">
        <f t="shared" si="46"/>
        <v>7053.511039324645</v>
      </c>
      <c r="C439" s="32">
        <f t="shared" si="42"/>
        <v>972.3533684549943</v>
      </c>
      <c r="D439" s="23">
        <f t="shared" si="48"/>
        <v>8025.86440777964</v>
      </c>
      <c r="E439" s="36">
        <f t="shared" si="43"/>
        <v>715266.134098671</v>
      </c>
      <c r="G439" s="65">
        <v>425</v>
      </c>
      <c r="H439" s="65">
        <f>ROUND(雙周繳款金額-'雙週繳款(本息平均)'!$I439,0)</f>
        <v>7013</v>
      </c>
      <c r="I439" s="65">
        <f t="shared" si="44"/>
        <v>985</v>
      </c>
      <c r="J439" s="65">
        <f t="shared" si="47"/>
        <v>7998</v>
      </c>
      <c r="K439" s="65">
        <f>K438-H439</f>
        <v>726835</v>
      </c>
    </row>
    <row r="440" spans="1:11" ht="15.75">
      <c r="A440" s="29">
        <f t="shared" si="45"/>
        <v>426</v>
      </c>
      <c r="B440" s="34">
        <f t="shared" si="46"/>
        <v>7063.006150339121</v>
      </c>
      <c r="C440" s="32">
        <f t="shared" si="42"/>
        <v>962.8582574405189</v>
      </c>
      <c r="D440" s="23">
        <f t="shared" si="48"/>
        <v>8025.86440777964</v>
      </c>
      <c r="E440" s="36">
        <f t="shared" si="43"/>
        <v>708203.1279483319</v>
      </c>
      <c r="G440" s="65">
        <v>426</v>
      </c>
      <c r="H440" s="65">
        <f>ROUND(雙周繳款金額-'雙週繳款(本息平均)'!$I440,0)</f>
        <v>7022</v>
      </c>
      <c r="I440" s="65">
        <f t="shared" si="44"/>
        <v>976</v>
      </c>
      <c r="J440" s="65">
        <f t="shared" si="47"/>
        <v>7998</v>
      </c>
      <c r="K440" s="65">
        <f>K439-H440</f>
        <v>719813</v>
      </c>
    </row>
    <row r="441" spans="1:11" ht="15.75">
      <c r="A441" s="29">
        <f t="shared" si="45"/>
        <v>427</v>
      </c>
      <c r="B441" s="34">
        <f t="shared" si="46"/>
        <v>7072.5140432338085</v>
      </c>
      <c r="C441" s="32">
        <f t="shared" si="42"/>
        <v>953.3503645458314</v>
      </c>
      <c r="D441" s="23">
        <f t="shared" si="48"/>
        <v>8025.86440777964</v>
      </c>
      <c r="E441" s="36">
        <f t="shared" si="43"/>
        <v>701130.613905098</v>
      </c>
      <c r="G441" s="65">
        <v>427</v>
      </c>
      <c r="H441" s="65">
        <f>ROUND(雙周繳款金額-'雙週繳款(本息平均)'!$I441,0)</f>
        <v>7032</v>
      </c>
      <c r="I441" s="65">
        <f t="shared" si="44"/>
        <v>966</v>
      </c>
      <c r="J441" s="65">
        <f t="shared" si="47"/>
        <v>7998</v>
      </c>
      <c r="K441" s="65">
        <f>K440-H441</f>
        <v>712781</v>
      </c>
    </row>
    <row r="442" spans="1:11" ht="15.75">
      <c r="A442" s="29">
        <f t="shared" si="45"/>
        <v>428</v>
      </c>
      <c r="B442" s="34">
        <f t="shared" si="46"/>
        <v>7082.034735215085</v>
      </c>
      <c r="C442" s="32">
        <f t="shared" si="42"/>
        <v>943.8296725645552</v>
      </c>
      <c r="D442" s="23">
        <f t="shared" si="48"/>
        <v>8025.86440777964</v>
      </c>
      <c r="E442" s="36">
        <f t="shared" si="43"/>
        <v>694048.5791698829</v>
      </c>
      <c r="G442" s="65">
        <v>428</v>
      </c>
      <c r="H442" s="65">
        <f>ROUND(雙周繳款金額-'雙週繳款(本息平均)'!$I442,0)</f>
        <v>7041</v>
      </c>
      <c r="I442" s="65">
        <f t="shared" si="44"/>
        <v>957</v>
      </c>
      <c r="J442" s="65">
        <f t="shared" si="47"/>
        <v>7998</v>
      </c>
      <c r="K442" s="65">
        <f>K441-H442</f>
        <v>705740</v>
      </c>
    </row>
    <row r="443" spans="1:11" ht="15.75">
      <c r="A443" s="29">
        <f t="shared" si="45"/>
        <v>429</v>
      </c>
      <c r="B443" s="34">
        <f t="shared" si="46"/>
        <v>7091.56824351249</v>
      </c>
      <c r="C443" s="32">
        <f t="shared" si="42"/>
        <v>934.2961642671502</v>
      </c>
      <c r="D443" s="23">
        <f t="shared" si="48"/>
        <v>8025.86440777964</v>
      </c>
      <c r="E443" s="36">
        <f t="shared" si="43"/>
        <v>686957.0109263704</v>
      </c>
      <c r="G443" s="65">
        <v>429</v>
      </c>
      <c r="H443" s="65">
        <f>ROUND(雙周繳款金額-'雙週繳款(本息平均)'!$I443,0)</f>
        <v>7051</v>
      </c>
      <c r="I443" s="65">
        <f t="shared" si="44"/>
        <v>947</v>
      </c>
      <c r="J443" s="65">
        <f t="shared" si="47"/>
        <v>7998</v>
      </c>
      <c r="K443" s="65">
        <f>K442-H443</f>
        <v>698689</v>
      </c>
    </row>
    <row r="444" spans="1:11" ht="15.75">
      <c r="A444" s="29">
        <f t="shared" si="45"/>
        <v>430</v>
      </c>
      <c r="B444" s="34">
        <f t="shared" si="46"/>
        <v>7101.114585378757</v>
      </c>
      <c r="C444" s="32">
        <f t="shared" si="42"/>
        <v>924.7498224008833</v>
      </c>
      <c r="D444" s="23">
        <f t="shared" si="48"/>
        <v>8025.86440777964</v>
      </c>
      <c r="E444" s="36">
        <f t="shared" si="43"/>
        <v>679855.8963409916</v>
      </c>
      <c r="G444" s="65">
        <v>430</v>
      </c>
      <c r="H444" s="65">
        <f>ROUND(雙周繳款金額-'雙週繳款(本息平均)'!$I444,0)</f>
        <v>7060</v>
      </c>
      <c r="I444" s="65">
        <f t="shared" si="44"/>
        <v>938</v>
      </c>
      <c r="J444" s="65">
        <f t="shared" si="47"/>
        <v>7998</v>
      </c>
      <c r="K444" s="65">
        <f>K443-H444</f>
        <v>691629</v>
      </c>
    </row>
    <row r="445" spans="1:11" ht="15.75">
      <c r="A445" s="29">
        <f t="shared" si="45"/>
        <v>431</v>
      </c>
      <c r="B445" s="34">
        <f t="shared" si="46"/>
        <v>7110.673778089843</v>
      </c>
      <c r="C445" s="32">
        <f t="shared" si="42"/>
        <v>915.1906296897965</v>
      </c>
      <c r="D445" s="23">
        <f t="shared" si="48"/>
        <v>8025.86440777964</v>
      </c>
      <c r="E445" s="36">
        <f t="shared" si="43"/>
        <v>672745.2225629018</v>
      </c>
      <c r="G445" s="65">
        <v>431</v>
      </c>
      <c r="H445" s="65">
        <f>ROUND(雙周繳款金額-'雙週繳款(本息平均)'!$I445,0)</f>
        <v>7070</v>
      </c>
      <c r="I445" s="65">
        <f t="shared" si="44"/>
        <v>928</v>
      </c>
      <c r="J445" s="65">
        <f t="shared" si="47"/>
        <v>7998</v>
      </c>
      <c r="K445" s="65">
        <f>K444-H445</f>
        <v>684559</v>
      </c>
    </row>
    <row r="446" spans="1:11" ht="15.75">
      <c r="A446" s="29">
        <f t="shared" si="45"/>
        <v>432</v>
      </c>
      <c r="B446" s="34">
        <f t="shared" si="46"/>
        <v>7120.245838944964</v>
      </c>
      <c r="C446" s="32">
        <f t="shared" si="42"/>
        <v>905.6185688346756</v>
      </c>
      <c r="D446" s="23">
        <f t="shared" si="48"/>
        <v>8025.86440777964</v>
      </c>
      <c r="E446" s="36">
        <f t="shared" si="43"/>
        <v>665624.9767239569</v>
      </c>
      <c r="G446" s="65">
        <v>432</v>
      </c>
      <c r="H446" s="65">
        <f>ROUND(雙周繳款金額-'雙週繳款(本息平均)'!$I446,0)</f>
        <v>7079</v>
      </c>
      <c r="I446" s="65">
        <f t="shared" si="44"/>
        <v>919</v>
      </c>
      <c r="J446" s="65">
        <f t="shared" si="47"/>
        <v>7998</v>
      </c>
      <c r="K446" s="65">
        <f>K445-H446</f>
        <v>677480</v>
      </c>
    </row>
    <row r="447" spans="1:11" ht="15.75">
      <c r="A447" s="29">
        <f t="shared" si="45"/>
        <v>433</v>
      </c>
      <c r="B447" s="34">
        <f t="shared" si="46"/>
        <v>7129.830785266621</v>
      </c>
      <c r="C447" s="32">
        <f t="shared" si="42"/>
        <v>896.0336225130189</v>
      </c>
      <c r="D447" s="23">
        <f t="shared" si="48"/>
        <v>8025.86440777964</v>
      </c>
      <c r="E447" s="36">
        <f t="shared" si="43"/>
        <v>658495.1459386903</v>
      </c>
      <c r="G447" s="65">
        <v>433</v>
      </c>
      <c r="H447" s="65">
        <f>ROUND(雙周繳款金額-'雙週繳款(本息平均)'!$I447,0)</f>
        <v>7089</v>
      </c>
      <c r="I447" s="65">
        <f t="shared" si="44"/>
        <v>909</v>
      </c>
      <c r="J447" s="65">
        <f t="shared" si="47"/>
        <v>7998</v>
      </c>
      <c r="K447" s="65">
        <f>K446-H447</f>
        <v>670391</v>
      </c>
    </row>
    <row r="448" spans="1:11" ht="15.75">
      <c r="A448" s="29">
        <f t="shared" si="45"/>
        <v>434</v>
      </c>
      <c r="B448" s="34">
        <f t="shared" si="46"/>
        <v>7139.428634400633</v>
      </c>
      <c r="C448" s="32">
        <f t="shared" si="42"/>
        <v>886.4357733790063</v>
      </c>
      <c r="D448" s="23">
        <f t="shared" si="48"/>
        <v>8025.86440777964</v>
      </c>
      <c r="E448" s="36">
        <f t="shared" si="43"/>
        <v>651355.7173042897</v>
      </c>
      <c r="G448" s="65">
        <v>434</v>
      </c>
      <c r="H448" s="65">
        <f>ROUND(雙周繳款金額-'雙週繳款(本息平均)'!$I448,0)</f>
        <v>7098</v>
      </c>
      <c r="I448" s="65">
        <f t="shared" si="44"/>
        <v>900</v>
      </c>
      <c r="J448" s="65">
        <f t="shared" si="47"/>
        <v>7998</v>
      </c>
      <c r="K448" s="65">
        <f>K447-H448</f>
        <v>663293</v>
      </c>
    </row>
    <row r="449" spans="1:11" ht="15.75">
      <c r="A449" s="29">
        <f t="shared" si="45"/>
        <v>435</v>
      </c>
      <c r="B449" s="34">
        <f t="shared" si="46"/>
        <v>7149.039403716173</v>
      </c>
      <c r="C449" s="32">
        <f t="shared" si="42"/>
        <v>876.825004063467</v>
      </c>
      <c r="D449" s="23">
        <f t="shared" si="48"/>
        <v>8025.86440777964</v>
      </c>
      <c r="E449" s="36">
        <f t="shared" si="43"/>
        <v>644206.6779005735</v>
      </c>
      <c r="G449" s="65">
        <v>435</v>
      </c>
      <c r="H449" s="65">
        <f>ROUND(雙周繳款金額-'雙週繳款(本息平均)'!$I449,0)</f>
        <v>7108</v>
      </c>
      <c r="I449" s="65">
        <f t="shared" si="44"/>
        <v>890</v>
      </c>
      <c r="J449" s="65">
        <f t="shared" si="47"/>
        <v>7998</v>
      </c>
      <c r="K449" s="65">
        <f>K448-H449</f>
        <v>656185</v>
      </c>
    </row>
    <row r="450" spans="1:11" ht="15.75">
      <c r="A450" s="29">
        <f t="shared" si="45"/>
        <v>436</v>
      </c>
      <c r="B450" s="34">
        <f t="shared" si="46"/>
        <v>7158.663110605791</v>
      </c>
      <c r="C450" s="32">
        <f t="shared" si="42"/>
        <v>867.201297173849</v>
      </c>
      <c r="D450" s="23">
        <f t="shared" si="48"/>
        <v>8025.86440777964</v>
      </c>
      <c r="E450" s="36">
        <f t="shared" si="43"/>
        <v>637048.0147899677</v>
      </c>
      <c r="G450" s="65">
        <v>436</v>
      </c>
      <c r="H450" s="65">
        <f>ROUND(雙周繳款金額-'雙週繳款(本息平均)'!$I450,0)</f>
        <v>7117</v>
      </c>
      <c r="I450" s="65">
        <f t="shared" si="44"/>
        <v>881</v>
      </c>
      <c r="J450" s="65">
        <f t="shared" si="47"/>
        <v>7998</v>
      </c>
      <c r="K450" s="65">
        <f>K449-H450</f>
        <v>649068</v>
      </c>
    </row>
    <row r="451" spans="1:11" ht="15.75">
      <c r="A451" s="29">
        <f t="shared" si="45"/>
        <v>437</v>
      </c>
      <c r="B451" s="34">
        <f t="shared" si="46"/>
        <v>7168.299772485452</v>
      </c>
      <c r="C451" s="32">
        <f t="shared" si="42"/>
        <v>857.5646352941874</v>
      </c>
      <c r="D451" s="23">
        <f t="shared" si="48"/>
        <v>8025.86440777964</v>
      </c>
      <c r="E451" s="36">
        <f t="shared" si="43"/>
        <v>629879.7150174822</v>
      </c>
      <c r="G451" s="65">
        <v>437</v>
      </c>
      <c r="H451" s="65">
        <f>ROUND(雙周繳款金額-'雙週繳款(本息平均)'!$I451,0)</f>
        <v>7127</v>
      </c>
      <c r="I451" s="65">
        <f t="shared" si="44"/>
        <v>871</v>
      </c>
      <c r="J451" s="65">
        <f t="shared" si="47"/>
        <v>7998</v>
      </c>
      <c r="K451" s="65">
        <f>K450-H451</f>
        <v>641941</v>
      </c>
    </row>
    <row r="452" spans="1:11" ht="15.75">
      <c r="A452" s="29">
        <f t="shared" si="45"/>
        <v>438</v>
      </c>
      <c r="B452" s="34">
        <f t="shared" si="46"/>
        <v>7177.949406794567</v>
      </c>
      <c r="C452" s="32">
        <f t="shared" si="42"/>
        <v>847.9150009850723</v>
      </c>
      <c r="D452" s="23">
        <f t="shared" si="48"/>
        <v>8025.86440777964</v>
      </c>
      <c r="E452" s="36">
        <f t="shared" si="43"/>
        <v>622701.7656106876</v>
      </c>
      <c r="G452" s="65">
        <v>438</v>
      </c>
      <c r="H452" s="65">
        <f>ROUND(雙周繳款金額-'雙週繳款(本息平均)'!$I452,0)</f>
        <v>7136</v>
      </c>
      <c r="I452" s="65">
        <f t="shared" si="44"/>
        <v>862</v>
      </c>
      <c r="J452" s="65">
        <f t="shared" si="47"/>
        <v>7998</v>
      </c>
      <c r="K452" s="65">
        <f>K451-H452</f>
        <v>634805</v>
      </c>
    </row>
    <row r="453" spans="1:11" ht="15.75">
      <c r="A453" s="29">
        <f t="shared" si="45"/>
        <v>439</v>
      </c>
      <c r="B453" s="34">
        <f t="shared" si="46"/>
        <v>7187.6120309960215</v>
      </c>
      <c r="C453" s="32">
        <f t="shared" si="42"/>
        <v>838.2523767836179</v>
      </c>
      <c r="D453" s="23">
        <f t="shared" si="48"/>
        <v>8025.86440777964</v>
      </c>
      <c r="E453" s="36">
        <f t="shared" si="43"/>
        <v>615514.1535796915</v>
      </c>
      <c r="G453" s="65">
        <v>439</v>
      </c>
      <c r="H453" s="65">
        <f>ROUND(雙周繳款金額-'雙週繳款(本息平均)'!$I453,0)</f>
        <v>7146</v>
      </c>
      <c r="I453" s="65">
        <f t="shared" si="44"/>
        <v>852</v>
      </c>
      <c r="J453" s="65">
        <f t="shared" si="47"/>
        <v>7998</v>
      </c>
      <c r="K453" s="65">
        <f>K452-H453</f>
        <v>627659</v>
      </c>
    </row>
    <row r="454" spans="1:11" ht="15.75">
      <c r="A454" s="29">
        <f t="shared" si="45"/>
        <v>440</v>
      </c>
      <c r="B454" s="34">
        <f t="shared" si="46"/>
        <v>7197.287662576209</v>
      </c>
      <c r="C454" s="32">
        <f t="shared" si="42"/>
        <v>828.5767452034311</v>
      </c>
      <c r="D454" s="23">
        <f t="shared" si="48"/>
        <v>8025.86440777964</v>
      </c>
      <c r="E454" s="36">
        <f t="shared" si="43"/>
        <v>608316.8659171154</v>
      </c>
      <c r="G454" s="65">
        <v>440</v>
      </c>
      <c r="H454" s="65">
        <f>ROUND(雙周繳款金額-'雙週繳款(本息平均)'!$I454,0)</f>
        <v>7155</v>
      </c>
      <c r="I454" s="65">
        <f t="shared" si="44"/>
        <v>843</v>
      </c>
      <c r="J454" s="65">
        <f t="shared" si="47"/>
        <v>7998</v>
      </c>
      <c r="K454" s="65">
        <f>K453-H454</f>
        <v>620504</v>
      </c>
    </row>
    <row r="455" spans="1:11" ht="15.75">
      <c r="A455" s="29">
        <f t="shared" si="45"/>
        <v>441</v>
      </c>
      <c r="B455" s="34">
        <f t="shared" si="46"/>
        <v>7206.976319045061</v>
      </c>
      <c r="C455" s="32">
        <f t="shared" si="42"/>
        <v>818.8880887345784</v>
      </c>
      <c r="D455" s="23">
        <f t="shared" si="48"/>
        <v>8025.86440777964</v>
      </c>
      <c r="E455" s="36">
        <f t="shared" si="43"/>
        <v>601109.8895980703</v>
      </c>
      <c r="G455" s="65">
        <v>441</v>
      </c>
      <c r="H455" s="65">
        <f>ROUND(雙周繳款金額-'雙週繳款(本息平均)'!$I455,0)</f>
        <v>7165</v>
      </c>
      <c r="I455" s="65">
        <f t="shared" si="44"/>
        <v>833</v>
      </c>
      <c r="J455" s="65">
        <f t="shared" si="47"/>
        <v>7998</v>
      </c>
      <c r="K455" s="65">
        <f>K454-H455</f>
        <v>613339</v>
      </c>
    </row>
    <row r="456" spans="1:11" ht="15.75">
      <c r="A456" s="29">
        <f t="shared" si="45"/>
        <v>442</v>
      </c>
      <c r="B456" s="34">
        <f t="shared" si="46"/>
        <v>7216.678017936083</v>
      </c>
      <c r="C456" s="32">
        <f t="shared" si="42"/>
        <v>809.1863898435563</v>
      </c>
      <c r="D456" s="23">
        <f t="shared" si="48"/>
        <v>8025.86440777964</v>
      </c>
      <c r="E456" s="36">
        <f t="shared" si="43"/>
        <v>593893.2115801342</v>
      </c>
      <c r="G456" s="65">
        <v>442</v>
      </c>
      <c r="H456" s="65">
        <f>ROUND(雙周繳款金額-'雙週繳款(本息平均)'!$I456,0)</f>
        <v>7175</v>
      </c>
      <c r="I456" s="65">
        <f t="shared" si="44"/>
        <v>823</v>
      </c>
      <c r="J456" s="65">
        <f t="shared" si="47"/>
        <v>7998</v>
      </c>
      <c r="K456" s="65">
        <f>K455-H456</f>
        <v>606164</v>
      </c>
    </row>
    <row r="457" spans="1:11" ht="15.75">
      <c r="A457" s="29">
        <f t="shared" si="45"/>
        <v>443</v>
      </c>
      <c r="B457" s="34">
        <f t="shared" si="46"/>
        <v>7226.392776806382</v>
      </c>
      <c r="C457" s="32">
        <f t="shared" si="42"/>
        <v>799.4716309732577</v>
      </c>
      <c r="D457" s="23">
        <f t="shared" si="48"/>
        <v>8025.86440777964</v>
      </c>
      <c r="E457" s="36">
        <f t="shared" si="43"/>
        <v>586666.8188033279</v>
      </c>
      <c r="G457" s="65">
        <v>443</v>
      </c>
      <c r="H457" s="65">
        <f>ROUND(雙周繳款金額-'雙週繳款(本息平均)'!$I457,0)</f>
        <v>7184</v>
      </c>
      <c r="I457" s="65">
        <f t="shared" si="44"/>
        <v>814</v>
      </c>
      <c r="J457" s="65">
        <f t="shared" si="47"/>
        <v>7998</v>
      </c>
      <c r="K457" s="65">
        <f>K456-H457</f>
        <v>598980</v>
      </c>
    </row>
    <row r="458" spans="1:11" ht="15.75">
      <c r="A458" s="29">
        <f t="shared" si="45"/>
        <v>444</v>
      </c>
      <c r="B458" s="34">
        <f t="shared" si="46"/>
        <v>7236.120613236699</v>
      </c>
      <c r="C458" s="32">
        <f t="shared" si="42"/>
        <v>789.7437945429415</v>
      </c>
      <c r="D458" s="23">
        <f t="shared" si="48"/>
        <v>8025.86440777964</v>
      </c>
      <c r="E458" s="36">
        <f t="shared" si="43"/>
        <v>579430.6981900912</v>
      </c>
      <c r="G458" s="65">
        <v>444</v>
      </c>
      <c r="H458" s="65">
        <f>ROUND(雙周繳款金額-'雙週繳款(本息平均)'!$I458,0)</f>
        <v>7194</v>
      </c>
      <c r="I458" s="65">
        <f t="shared" si="44"/>
        <v>804</v>
      </c>
      <c r="J458" s="65">
        <f t="shared" si="47"/>
        <v>7998</v>
      </c>
      <c r="K458" s="65">
        <f>K457-H458</f>
        <v>591786</v>
      </c>
    </row>
    <row r="459" spans="1:11" ht="15.75">
      <c r="A459" s="29">
        <f t="shared" si="45"/>
        <v>445</v>
      </c>
      <c r="B459" s="34">
        <f t="shared" si="46"/>
        <v>7245.86154483144</v>
      </c>
      <c r="C459" s="32">
        <f t="shared" si="42"/>
        <v>780.0028629481998</v>
      </c>
      <c r="D459" s="23">
        <f t="shared" si="48"/>
        <v>8025.86440777964</v>
      </c>
      <c r="E459" s="36">
        <f t="shared" si="43"/>
        <v>572184.8366452598</v>
      </c>
      <c r="G459" s="65">
        <v>445</v>
      </c>
      <c r="H459" s="65">
        <f>ROUND(雙周繳款金額-'雙週繳款(本息平均)'!$I459,0)</f>
        <v>7204</v>
      </c>
      <c r="I459" s="65">
        <f t="shared" si="44"/>
        <v>794</v>
      </c>
      <c r="J459" s="65">
        <f t="shared" si="47"/>
        <v>7998</v>
      </c>
      <c r="K459" s="65">
        <f>K458-H459</f>
        <v>584582</v>
      </c>
    </row>
    <row r="460" spans="1:11" ht="15.75">
      <c r="A460" s="29">
        <f t="shared" si="45"/>
        <v>446</v>
      </c>
      <c r="B460" s="34">
        <f t="shared" si="46"/>
        <v>7255.6155892187135</v>
      </c>
      <c r="C460" s="32">
        <f t="shared" si="42"/>
        <v>770.2488185609267</v>
      </c>
      <c r="D460" s="23">
        <f t="shared" si="48"/>
        <v>8025.86440777964</v>
      </c>
      <c r="E460" s="36">
        <f t="shared" si="43"/>
        <v>564929.2210560411</v>
      </c>
      <c r="G460" s="65">
        <v>446</v>
      </c>
      <c r="H460" s="65">
        <f>ROUND(雙周繳款金額-'雙週繳款(本息平均)'!$I460,0)</f>
        <v>7213</v>
      </c>
      <c r="I460" s="65">
        <f t="shared" si="44"/>
        <v>785</v>
      </c>
      <c r="J460" s="65">
        <f t="shared" si="47"/>
        <v>7998</v>
      </c>
      <c r="K460" s="65">
        <f>K459-H460</f>
        <v>577369</v>
      </c>
    </row>
    <row r="461" spans="1:11" ht="15.75">
      <c r="A461" s="29">
        <f t="shared" si="45"/>
        <v>447</v>
      </c>
      <c r="B461" s="34">
        <f t="shared" si="46"/>
        <v>7265.382764050353</v>
      </c>
      <c r="C461" s="32">
        <f t="shared" si="42"/>
        <v>760.4816437292861</v>
      </c>
      <c r="D461" s="23">
        <f t="shared" si="48"/>
        <v>8025.86440777964</v>
      </c>
      <c r="E461" s="36">
        <f t="shared" si="43"/>
        <v>557663.8382919907</v>
      </c>
      <c r="G461" s="65">
        <v>447</v>
      </c>
      <c r="H461" s="65">
        <f>ROUND(雙周繳款金額-'雙週繳款(本息平均)'!$I461,0)</f>
        <v>7223</v>
      </c>
      <c r="I461" s="65">
        <f t="shared" si="44"/>
        <v>775</v>
      </c>
      <c r="J461" s="65">
        <f t="shared" si="47"/>
        <v>7998</v>
      </c>
      <c r="K461" s="65">
        <f>K460-H461</f>
        <v>570146</v>
      </c>
    </row>
    <row r="462" spans="1:11" ht="15.75">
      <c r="A462" s="29">
        <f t="shared" si="45"/>
        <v>448</v>
      </c>
      <c r="B462" s="34">
        <f t="shared" si="46"/>
        <v>7275.16308700196</v>
      </c>
      <c r="C462" s="32">
        <f t="shared" si="42"/>
        <v>750.7013207776798</v>
      </c>
      <c r="D462" s="23">
        <f t="shared" si="48"/>
        <v>8025.86440777964</v>
      </c>
      <c r="E462" s="36">
        <f t="shared" si="43"/>
        <v>550388.6752049887</v>
      </c>
      <c r="G462" s="65">
        <v>448</v>
      </c>
      <c r="H462" s="65">
        <f>ROUND(雙周繳款金額-'雙週繳款(本息平均)'!$I462,0)</f>
        <v>7233</v>
      </c>
      <c r="I462" s="65">
        <f t="shared" si="44"/>
        <v>765</v>
      </c>
      <c r="J462" s="65">
        <f t="shared" si="47"/>
        <v>7998</v>
      </c>
      <c r="K462" s="65">
        <f>K461-H462</f>
        <v>562913</v>
      </c>
    </row>
    <row r="463" spans="1:11" ht="15.75">
      <c r="A463" s="29">
        <f t="shared" si="45"/>
        <v>449</v>
      </c>
      <c r="B463" s="34">
        <f t="shared" si="46"/>
        <v>7284.956575772924</v>
      </c>
      <c r="C463" s="32">
        <f aca="true" t="shared" si="49" ref="C463:C526">E462*($B$2/26)</f>
        <v>740.9078320067156</v>
      </c>
      <c r="D463" s="23">
        <f t="shared" si="48"/>
        <v>8025.86440777964</v>
      </c>
      <c r="E463" s="36">
        <f aca="true" t="shared" si="50" ref="E463:E526">E462-B463</f>
        <v>543103.7186292157</v>
      </c>
      <c r="G463" s="65">
        <v>449</v>
      </c>
      <c r="H463" s="65">
        <f>ROUND(雙周繳款金額-'雙週繳款(本息平均)'!$I463,0)</f>
        <v>7242</v>
      </c>
      <c r="I463" s="65">
        <f aca="true" t="shared" si="51" ref="I463:I526">ROUND(K462*期利率,0)</f>
        <v>756</v>
      </c>
      <c r="J463" s="65">
        <f t="shared" si="47"/>
        <v>7998</v>
      </c>
      <c r="K463" s="65">
        <f>K462-H463</f>
        <v>555671</v>
      </c>
    </row>
    <row r="464" spans="1:11" ht="15.75">
      <c r="A464" s="29">
        <f aca="true" t="shared" si="52" ref="A464:A527">A463+1</f>
        <v>450</v>
      </c>
      <c r="B464" s="34">
        <f aca="true" t="shared" si="53" ref="B464:B527">$B$5-C464</f>
        <v>7294.763248086465</v>
      </c>
      <c r="C464" s="32">
        <f t="shared" si="49"/>
        <v>731.1011596931751</v>
      </c>
      <c r="D464" s="23">
        <f t="shared" si="48"/>
        <v>8025.86440777964</v>
      </c>
      <c r="E464" s="36">
        <f t="shared" si="50"/>
        <v>535808.9553811293</v>
      </c>
      <c r="G464" s="65">
        <v>450</v>
      </c>
      <c r="H464" s="65">
        <f>ROUND(雙周繳款金額-'雙週繳款(本息平均)'!$I464,0)</f>
        <v>7252</v>
      </c>
      <c r="I464" s="65">
        <f t="shared" si="51"/>
        <v>746</v>
      </c>
      <c r="J464" s="65">
        <f aca="true" t="shared" si="54" ref="J464:J527">H464+I464</f>
        <v>7998</v>
      </c>
      <c r="K464" s="65">
        <f>K463-H464</f>
        <v>548419</v>
      </c>
    </row>
    <row r="465" spans="1:11" ht="15.75">
      <c r="A465" s="29">
        <f t="shared" si="52"/>
        <v>451</v>
      </c>
      <c r="B465" s="34">
        <f t="shared" si="53"/>
        <v>7304.583121689658</v>
      </c>
      <c r="C465" s="32">
        <f t="shared" si="49"/>
        <v>721.2812860899818</v>
      </c>
      <c r="D465" s="23">
        <f t="shared" si="48"/>
        <v>8025.86440777964</v>
      </c>
      <c r="E465" s="36">
        <f t="shared" si="50"/>
        <v>528504.3722594397</v>
      </c>
      <c r="G465" s="65">
        <v>451</v>
      </c>
      <c r="H465" s="65">
        <f>ROUND(雙周繳款金額-'雙週繳款(本息平均)'!$I465,0)</f>
        <v>7262</v>
      </c>
      <c r="I465" s="65">
        <f t="shared" si="51"/>
        <v>736</v>
      </c>
      <c r="J465" s="65">
        <f t="shared" si="54"/>
        <v>7998</v>
      </c>
      <c r="K465" s="65">
        <f>K464-H465</f>
        <v>541157</v>
      </c>
    </row>
    <row r="466" spans="1:11" ht="15.75">
      <c r="A466" s="29">
        <f t="shared" si="52"/>
        <v>452</v>
      </c>
      <c r="B466" s="34">
        <f t="shared" si="53"/>
        <v>7314.416214353471</v>
      </c>
      <c r="C466" s="32">
        <f t="shared" si="49"/>
        <v>711.4481934261688</v>
      </c>
      <c r="D466" s="23">
        <f t="shared" si="48"/>
        <v>8025.86440777964</v>
      </c>
      <c r="E466" s="36">
        <f t="shared" si="50"/>
        <v>521189.9560450862</v>
      </c>
      <c r="G466" s="65">
        <v>452</v>
      </c>
      <c r="H466" s="65">
        <f>ROUND(雙周繳款金額-'雙週繳款(本息平均)'!$I466,0)</f>
        <v>7272</v>
      </c>
      <c r="I466" s="65">
        <f t="shared" si="51"/>
        <v>726</v>
      </c>
      <c r="J466" s="65">
        <f t="shared" si="54"/>
        <v>7998</v>
      </c>
      <c r="K466" s="65">
        <f>K465-H466</f>
        <v>533885</v>
      </c>
    </row>
    <row r="467" spans="1:11" ht="15.75">
      <c r="A467" s="29">
        <f t="shared" si="52"/>
        <v>453</v>
      </c>
      <c r="B467" s="34">
        <f t="shared" si="53"/>
        <v>7324.262543872793</v>
      </c>
      <c r="C467" s="32">
        <f t="shared" si="49"/>
        <v>701.6018639068469</v>
      </c>
      <c r="D467" s="23">
        <f t="shared" si="48"/>
        <v>8025.86440777964</v>
      </c>
      <c r="E467" s="36">
        <f t="shared" si="50"/>
        <v>513865.6935012134</v>
      </c>
      <c r="G467" s="65">
        <v>453</v>
      </c>
      <c r="H467" s="65">
        <f>ROUND(雙周繳款金額-'雙週繳款(本息平均)'!$I467,0)</f>
        <v>7281</v>
      </c>
      <c r="I467" s="65">
        <f t="shared" si="51"/>
        <v>717</v>
      </c>
      <c r="J467" s="65">
        <f t="shared" si="54"/>
        <v>7998</v>
      </c>
      <c r="K467" s="65">
        <f>K466-H467</f>
        <v>526604</v>
      </c>
    </row>
    <row r="468" spans="1:11" ht="15.75">
      <c r="A468" s="29">
        <f t="shared" si="52"/>
        <v>454</v>
      </c>
      <c r="B468" s="34">
        <f t="shared" si="53"/>
        <v>7334.122128066468</v>
      </c>
      <c r="C468" s="32">
        <f t="shared" si="49"/>
        <v>691.7422797131719</v>
      </c>
      <c r="D468" s="23">
        <f t="shared" si="48"/>
        <v>8025.86440777964</v>
      </c>
      <c r="E468" s="36">
        <f t="shared" si="50"/>
        <v>506531.5713731469</v>
      </c>
      <c r="G468" s="65">
        <v>454</v>
      </c>
      <c r="H468" s="65">
        <f>ROUND(雙周繳款金額-'雙週繳款(本息平均)'!$I468,0)</f>
        <v>7291</v>
      </c>
      <c r="I468" s="65">
        <f t="shared" si="51"/>
        <v>707</v>
      </c>
      <c r="J468" s="65">
        <f t="shared" si="54"/>
        <v>7998</v>
      </c>
      <c r="K468" s="65">
        <f>K467-H468</f>
        <v>519313</v>
      </c>
    </row>
    <row r="469" spans="1:11" ht="15.75">
      <c r="A469" s="29">
        <f t="shared" si="52"/>
        <v>455</v>
      </c>
      <c r="B469" s="34">
        <f t="shared" si="53"/>
        <v>7343.994984777327</v>
      </c>
      <c r="C469" s="32">
        <f t="shared" si="49"/>
        <v>681.8694230023132</v>
      </c>
      <c r="D469" s="23">
        <f t="shared" si="48"/>
        <v>8025.86440777964</v>
      </c>
      <c r="E469" s="36">
        <f t="shared" si="50"/>
        <v>499187.57638836955</v>
      </c>
      <c r="G469" s="65">
        <v>455</v>
      </c>
      <c r="H469" s="65">
        <f>ROUND(雙周繳款金額-'雙週繳款(本息平均)'!$I469,0)</f>
        <v>7301</v>
      </c>
      <c r="I469" s="65">
        <f t="shared" si="51"/>
        <v>697</v>
      </c>
      <c r="J469" s="65">
        <f t="shared" si="54"/>
        <v>7998</v>
      </c>
      <c r="K469" s="65">
        <f>K468-H469</f>
        <v>512012</v>
      </c>
    </row>
    <row r="470" spans="1:11" ht="15.75">
      <c r="A470" s="29">
        <f t="shared" si="52"/>
        <v>456</v>
      </c>
      <c r="B470" s="34">
        <f t="shared" si="53"/>
        <v>7353.881131872219</v>
      </c>
      <c r="C470" s="32">
        <f t="shared" si="49"/>
        <v>671.9832759074206</v>
      </c>
      <c r="D470" s="23">
        <f t="shared" si="48"/>
        <v>8025.86440777964</v>
      </c>
      <c r="E470" s="36">
        <f t="shared" si="50"/>
        <v>491833.6952564973</v>
      </c>
      <c r="G470" s="65">
        <v>456</v>
      </c>
      <c r="H470" s="65">
        <f>ROUND(雙周繳款金額-'雙週繳款(本息平均)'!$I470,0)</f>
        <v>7311</v>
      </c>
      <c r="I470" s="65">
        <f t="shared" si="51"/>
        <v>687</v>
      </c>
      <c r="J470" s="65">
        <f t="shared" si="54"/>
        <v>7998</v>
      </c>
      <c r="K470" s="65">
        <f>K469-H470</f>
        <v>504701</v>
      </c>
    </row>
    <row r="471" spans="1:11" ht="15.75">
      <c r="A471" s="29">
        <f t="shared" si="52"/>
        <v>457</v>
      </c>
      <c r="B471" s="34">
        <f t="shared" si="53"/>
        <v>7363.780587242047</v>
      </c>
      <c r="C471" s="32">
        <f t="shared" si="49"/>
        <v>662.0838205375926</v>
      </c>
      <c r="D471" s="23">
        <f t="shared" si="48"/>
        <v>8025.86440777964</v>
      </c>
      <c r="E471" s="36">
        <f t="shared" si="50"/>
        <v>484469.91466925526</v>
      </c>
      <c r="G471" s="65">
        <v>457</v>
      </c>
      <c r="H471" s="65">
        <f>ROUND(雙周繳款金額-'雙週繳款(本息平均)'!$I471,0)</f>
        <v>7320</v>
      </c>
      <c r="I471" s="65">
        <f t="shared" si="51"/>
        <v>678</v>
      </c>
      <c r="J471" s="65">
        <f t="shared" si="54"/>
        <v>7998</v>
      </c>
      <c r="K471" s="65">
        <f>K470-H471</f>
        <v>497381</v>
      </c>
    </row>
    <row r="472" spans="1:11" ht="15.75">
      <c r="A472" s="29">
        <f t="shared" si="52"/>
        <v>458</v>
      </c>
      <c r="B472" s="34">
        <f t="shared" si="53"/>
        <v>7373.693368801796</v>
      </c>
      <c r="C472" s="32">
        <f t="shared" si="49"/>
        <v>652.1710389778438</v>
      </c>
      <c r="D472" s="23">
        <f t="shared" si="48"/>
        <v>8025.86440777964</v>
      </c>
      <c r="E472" s="36">
        <f t="shared" si="50"/>
        <v>477096.2213004535</v>
      </c>
      <c r="G472" s="65">
        <v>458</v>
      </c>
      <c r="H472" s="65">
        <f>ROUND(雙周繳款金額-'雙週繳款(本息平均)'!$I472,0)</f>
        <v>7330</v>
      </c>
      <c r="I472" s="65">
        <f t="shared" si="51"/>
        <v>668</v>
      </c>
      <c r="J472" s="65">
        <f t="shared" si="54"/>
        <v>7998</v>
      </c>
      <c r="K472" s="65">
        <f>K471-H472</f>
        <v>490051</v>
      </c>
    </row>
    <row r="473" spans="1:11" ht="15.75">
      <c r="A473" s="29">
        <f t="shared" si="52"/>
        <v>459</v>
      </c>
      <c r="B473" s="34">
        <f t="shared" si="53"/>
        <v>7383.619494490567</v>
      </c>
      <c r="C473" s="32">
        <f t="shared" si="49"/>
        <v>642.2449132890721</v>
      </c>
      <c r="D473" s="23">
        <f t="shared" si="48"/>
        <v>8025.86440777964</v>
      </c>
      <c r="E473" s="36">
        <f t="shared" si="50"/>
        <v>469712.6018059629</v>
      </c>
      <c r="G473" s="65">
        <v>459</v>
      </c>
      <c r="H473" s="65">
        <f>ROUND(雙周繳款金額-'雙週繳款(本息平均)'!$I473,0)</f>
        <v>7340</v>
      </c>
      <c r="I473" s="65">
        <f t="shared" si="51"/>
        <v>658</v>
      </c>
      <c r="J473" s="65">
        <f t="shared" si="54"/>
        <v>7998</v>
      </c>
      <c r="K473" s="65">
        <f>K472-H473</f>
        <v>482711</v>
      </c>
    </row>
    <row r="474" spans="1:11" ht="15.75">
      <c r="A474" s="29">
        <f t="shared" si="52"/>
        <v>460</v>
      </c>
      <c r="B474" s="34">
        <f t="shared" si="53"/>
        <v>7393.558982271613</v>
      </c>
      <c r="C474" s="32">
        <f t="shared" si="49"/>
        <v>632.305425508027</v>
      </c>
      <c r="D474" s="23">
        <f t="shared" si="48"/>
        <v>8025.86440777964</v>
      </c>
      <c r="E474" s="36">
        <f t="shared" si="50"/>
        <v>462319.0428236913</v>
      </c>
      <c r="G474" s="65">
        <v>460</v>
      </c>
      <c r="H474" s="65">
        <f>ROUND(雙周繳款金額-'雙週繳款(本息平均)'!$I474,0)</f>
        <v>7350</v>
      </c>
      <c r="I474" s="65">
        <f t="shared" si="51"/>
        <v>648</v>
      </c>
      <c r="J474" s="65">
        <f t="shared" si="54"/>
        <v>7998</v>
      </c>
      <c r="K474" s="65">
        <f>K473-H474</f>
        <v>475361</v>
      </c>
    </row>
    <row r="475" spans="1:11" ht="15.75">
      <c r="A475" s="29">
        <f t="shared" si="52"/>
        <v>461</v>
      </c>
      <c r="B475" s="34">
        <f t="shared" si="53"/>
        <v>7403.511850132363</v>
      </c>
      <c r="C475" s="32">
        <f t="shared" si="49"/>
        <v>622.3525576472769</v>
      </c>
      <c r="D475" s="23">
        <f t="shared" si="48"/>
        <v>8025.86440777964</v>
      </c>
      <c r="E475" s="36">
        <f t="shared" si="50"/>
        <v>454915.53097355895</v>
      </c>
      <c r="G475" s="65">
        <v>461</v>
      </c>
      <c r="H475" s="65">
        <f>ROUND(雙周繳款金額-'雙週繳款(本息平均)'!$I475,0)</f>
        <v>7360</v>
      </c>
      <c r="I475" s="65">
        <f t="shared" si="51"/>
        <v>638</v>
      </c>
      <c r="J475" s="65">
        <f t="shared" si="54"/>
        <v>7998</v>
      </c>
      <c r="K475" s="65">
        <f>K474-H475</f>
        <v>468001</v>
      </c>
    </row>
    <row r="476" spans="1:11" ht="15.75">
      <c r="A476" s="29">
        <f t="shared" si="52"/>
        <v>462</v>
      </c>
      <c r="B476" s="34">
        <f t="shared" si="53"/>
        <v>7413.478116084464</v>
      </c>
      <c r="C476" s="32">
        <f t="shared" si="49"/>
        <v>612.3862916951756</v>
      </c>
      <c r="D476" s="23">
        <f t="shared" si="48"/>
        <v>8025.86440777964</v>
      </c>
      <c r="E476" s="36">
        <f t="shared" si="50"/>
        <v>447502.0528574745</v>
      </c>
      <c r="G476" s="65">
        <v>462</v>
      </c>
      <c r="H476" s="65">
        <f>ROUND(雙周繳款金額-'雙週繳款(本息平均)'!$I476,0)</f>
        <v>7370</v>
      </c>
      <c r="I476" s="65">
        <f t="shared" si="51"/>
        <v>628</v>
      </c>
      <c r="J476" s="65">
        <f t="shared" si="54"/>
        <v>7998</v>
      </c>
      <c r="K476" s="65">
        <f>K475-H476</f>
        <v>460631</v>
      </c>
    </row>
    <row r="477" spans="1:11" ht="15.75">
      <c r="A477" s="29">
        <f t="shared" si="52"/>
        <v>463</v>
      </c>
      <c r="B477" s="34">
        <f t="shared" si="53"/>
        <v>7423.457798163809</v>
      </c>
      <c r="C477" s="32">
        <f t="shared" si="49"/>
        <v>602.4066096158311</v>
      </c>
      <c r="D477" s="23">
        <f t="shared" si="48"/>
        <v>8025.86440777964</v>
      </c>
      <c r="E477" s="36">
        <f t="shared" si="50"/>
        <v>440078.59505931067</v>
      </c>
      <c r="G477" s="65">
        <v>463</v>
      </c>
      <c r="H477" s="65">
        <f>ROUND(雙周繳款金額-'雙週繳款(本息平均)'!$I477,0)</f>
        <v>7380</v>
      </c>
      <c r="I477" s="65">
        <f t="shared" si="51"/>
        <v>618</v>
      </c>
      <c r="J477" s="65">
        <f t="shared" si="54"/>
        <v>7998</v>
      </c>
      <c r="K477" s="65">
        <f>K476-H477</f>
        <v>453251</v>
      </c>
    </row>
    <row r="478" spans="1:11" ht="15.75">
      <c r="A478" s="29">
        <f t="shared" si="52"/>
        <v>464</v>
      </c>
      <c r="B478" s="34">
        <f t="shared" si="53"/>
        <v>7433.4509144305675</v>
      </c>
      <c r="C478" s="32">
        <f t="shared" si="49"/>
        <v>592.4134933490722</v>
      </c>
      <c r="D478" s="23">
        <f t="shared" si="48"/>
        <v>8025.86440777964</v>
      </c>
      <c r="E478" s="36">
        <f t="shared" si="50"/>
        <v>432645.1441448801</v>
      </c>
      <c r="G478" s="65">
        <v>464</v>
      </c>
      <c r="H478" s="65">
        <f>ROUND(雙周繳款金額-'雙週繳款(本息平均)'!$I478,0)</f>
        <v>7390</v>
      </c>
      <c r="I478" s="65">
        <f t="shared" si="51"/>
        <v>608</v>
      </c>
      <c r="J478" s="65">
        <f t="shared" si="54"/>
        <v>7998</v>
      </c>
      <c r="K478" s="65">
        <f>K477-H478</f>
        <v>445861</v>
      </c>
    </row>
    <row r="479" spans="1:11" ht="15.75">
      <c r="A479" s="29">
        <f t="shared" si="52"/>
        <v>465</v>
      </c>
      <c r="B479" s="34">
        <f t="shared" si="53"/>
        <v>7443.457482969225</v>
      </c>
      <c r="C479" s="32">
        <f t="shared" si="49"/>
        <v>582.4069248104156</v>
      </c>
      <c r="D479" s="23">
        <f t="shared" si="48"/>
        <v>8025.86440777964</v>
      </c>
      <c r="E479" s="36">
        <f t="shared" si="50"/>
        <v>425201.6866619109</v>
      </c>
      <c r="G479" s="65">
        <v>465</v>
      </c>
      <c r="H479" s="65">
        <f>ROUND(雙周繳款金額-'雙週繳款(本息平均)'!$I479,0)</f>
        <v>7399</v>
      </c>
      <c r="I479" s="65">
        <f t="shared" si="51"/>
        <v>599</v>
      </c>
      <c r="J479" s="65">
        <f t="shared" si="54"/>
        <v>7998</v>
      </c>
      <c r="K479" s="65">
        <f>K478-H479</f>
        <v>438462</v>
      </c>
    </row>
    <row r="480" spans="1:11" ht="15.75">
      <c r="A480" s="29">
        <f t="shared" si="52"/>
        <v>466</v>
      </c>
      <c r="B480" s="34">
        <f t="shared" si="53"/>
        <v>7453.477521888606</v>
      </c>
      <c r="C480" s="32">
        <f t="shared" si="49"/>
        <v>572.386885891034</v>
      </c>
      <c r="D480" s="23">
        <f t="shared" si="48"/>
        <v>8025.86440777964</v>
      </c>
      <c r="E480" s="36">
        <f t="shared" si="50"/>
        <v>417748.2091400223</v>
      </c>
      <c r="G480" s="65">
        <v>466</v>
      </c>
      <c r="H480" s="65">
        <f>ROUND(雙周繳款金額-'雙週繳款(本息平均)'!$I480,0)</f>
        <v>7409</v>
      </c>
      <c r="I480" s="65">
        <f t="shared" si="51"/>
        <v>589</v>
      </c>
      <c r="J480" s="65">
        <f t="shared" si="54"/>
        <v>7998</v>
      </c>
      <c r="K480" s="65">
        <f>K479-H480</f>
        <v>431053</v>
      </c>
    </row>
    <row r="481" spans="1:11" ht="15.75">
      <c r="A481" s="29">
        <f t="shared" si="52"/>
        <v>467</v>
      </c>
      <c r="B481" s="34">
        <f t="shared" si="53"/>
        <v>7463.511049321917</v>
      </c>
      <c r="C481" s="32">
        <f t="shared" si="49"/>
        <v>562.3533584577224</v>
      </c>
      <c r="D481" s="23">
        <f t="shared" si="48"/>
        <v>8025.86440777964</v>
      </c>
      <c r="E481" s="36">
        <f t="shared" si="50"/>
        <v>410284.6980907004</v>
      </c>
      <c r="G481" s="65">
        <v>467</v>
      </c>
      <c r="H481" s="65">
        <f>ROUND(雙周繳款金額-'雙週繳款(本息平均)'!$I481,0)</f>
        <v>7419</v>
      </c>
      <c r="I481" s="65">
        <f t="shared" si="51"/>
        <v>579</v>
      </c>
      <c r="J481" s="65">
        <f t="shared" si="54"/>
        <v>7998</v>
      </c>
      <c r="K481" s="65">
        <f>K480-H481</f>
        <v>423634</v>
      </c>
    </row>
    <row r="482" spans="1:11" ht="15.75">
      <c r="A482" s="29">
        <f t="shared" si="52"/>
        <v>468</v>
      </c>
      <c r="B482" s="34">
        <f t="shared" si="53"/>
        <v>7473.558083426774</v>
      </c>
      <c r="C482" s="32">
        <f t="shared" si="49"/>
        <v>552.306324352866</v>
      </c>
      <c r="D482" s="23">
        <f t="shared" si="48"/>
        <v>8025.86440777964</v>
      </c>
      <c r="E482" s="36">
        <f t="shared" si="50"/>
        <v>402811.1400072736</v>
      </c>
      <c r="G482" s="65">
        <v>468</v>
      </c>
      <c r="H482" s="65">
        <f>ROUND(雙周繳款金額-'雙週繳款(本息平均)'!$I482,0)</f>
        <v>7429</v>
      </c>
      <c r="I482" s="65">
        <f t="shared" si="51"/>
        <v>569</v>
      </c>
      <c r="J482" s="65">
        <f t="shared" si="54"/>
        <v>7998</v>
      </c>
      <c r="K482" s="65">
        <f>K481-H482</f>
        <v>416205</v>
      </c>
    </row>
    <row r="483" spans="1:11" ht="15.75">
      <c r="A483" s="29">
        <f t="shared" si="52"/>
        <v>469</v>
      </c>
      <c r="B483" s="34">
        <f t="shared" si="53"/>
        <v>7483.618642385233</v>
      </c>
      <c r="C483" s="32">
        <f t="shared" si="49"/>
        <v>542.2457653944068</v>
      </c>
      <c r="D483" s="23">
        <f t="shared" si="48"/>
        <v>8025.86440777964</v>
      </c>
      <c r="E483" s="36">
        <f t="shared" si="50"/>
        <v>395327.52136488835</v>
      </c>
      <c r="G483" s="65">
        <v>469</v>
      </c>
      <c r="H483" s="65">
        <f>ROUND(雙周繳款金額-'雙週繳款(本息平均)'!$I483,0)</f>
        <v>7439</v>
      </c>
      <c r="I483" s="65">
        <f t="shared" si="51"/>
        <v>559</v>
      </c>
      <c r="J483" s="65">
        <f t="shared" si="54"/>
        <v>7998</v>
      </c>
      <c r="K483" s="65">
        <f>K482-H483</f>
        <v>408766</v>
      </c>
    </row>
    <row r="484" spans="1:11" ht="15.75">
      <c r="A484" s="29">
        <f t="shared" si="52"/>
        <v>470</v>
      </c>
      <c r="B484" s="34">
        <f t="shared" si="53"/>
        <v>7493.692744403828</v>
      </c>
      <c r="C484" s="32">
        <f t="shared" si="49"/>
        <v>532.1716633758112</v>
      </c>
      <c r="D484" s="23">
        <f t="shared" si="48"/>
        <v>8025.86440777964</v>
      </c>
      <c r="E484" s="36">
        <f t="shared" si="50"/>
        <v>387833.8286204845</v>
      </c>
      <c r="G484" s="65">
        <v>470</v>
      </c>
      <c r="H484" s="65">
        <f>ROUND(雙周繳款金額-'雙週繳款(本息平均)'!$I484,0)</f>
        <v>7449</v>
      </c>
      <c r="I484" s="65">
        <f t="shared" si="51"/>
        <v>549</v>
      </c>
      <c r="J484" s="65">
        <f t="shared" si="54"/>
        <v>7998</v>
      </c>
      <c r="K484" s="65">
        <f>K483-H484</f>
        <v>401317</v>
      </c>
    </row>
    <row r="485" spans="1:11" ht="15.75">
      <c r="A485" s="29">
        <f t="shared" si="52"/>
        <v>471</v>
      </c>
      <c r="B485" s="34">
        <f t="shared" si="53"/>
        <v>7503.7804077136025</v>
      </c>
      <c r="C485" s="32">
        <f t="shared" si="49"/>
        <v>522.0840000660369</v>
      </c>
      <c r="D485" s="23">
        <f t="shared" si="48"/>
        <v>8025.86440777964</v>
      </c>
      <c r="E485" s="36">
        <f t="shared" si="50"/>
        <v>380330.0482127709</v>
      </c>
      <c r="G485" s="65">
        <v>471</v>
      </c>
      <c r="H485" s="65">
        <f>ROUND(雙周繳款金額-'雙週繳款(本息平均)'!$I485,0)</f>
        <v>7459</v>
      </c>
      <c r="I485" s="65">
        <f t="shared" si="51"/>
        <v>539</v>
      </c>
      <c r="J485" s="65">
        <f t="shared" si="54"/>
        <v>7998</v>
      </c>
      <c r="K485" s="65">
        <f>K484-H485</f>
        <v>393858</v>
      </c>
    </row>
    <row r="486" spans="1:11" ht="15.75">
      <c r="A486" s="29">
        <f t="shared" si="52"/>
        <v>472</v>
      </c>
      <c r="B486" s="34">
        <f t="shared" si="53"/>
        <v>7513.881650570141</v>
      </c>
      <c r="C486" s="32">
        <f t="shared" si="49"/>
        <v>511.98275720949937</v>
      </c>
      <c r="D486" s="23">
        <f t="shared" si="48"/>
        <v>8025.86440777964</v>
      </c>
      <c r="E486" s="36">
        <f t="shared" si="50"/>
        <v>372816.16656220076</v>
      </c>
      <c r="G486" s="65">
        <v>472</v>
      </c>
      <c r="H486" s="65">
        <f>ROUND(雙周繳款金額-'雙週繳款(本息平均)'!$I486,0)</f>
        <v>7469</v>
      </c>
      <c r="I486" s="65">
        <f t="shared" si="51"/>
        <v>529</v>
      </c>
      <c r="J486" s="65">
        <f t="shared" si="54"/>
        <v>7998</v>
      </c>
      <c r="K486" s="65">
        <f>K485-H486</f>
        <v>386389</v>
      </c>
    </row>
    <row r="487" spans="1:11" ht="15.75">
      <c r="A487" s="29">
        <f t="shared" si="52"/>
        <v>473</v>
      </c>
      <c r="B487" s="34">
        <f t="shared" si="53"/>
        <v>7523.996491253601</v>
      </c>
      <c r="C487" s="32">
        <f t="shared" si="49"/>
        <v>501.86791652603955</v>
      </c>
      <c r="D487" s="23">
        <f t="shared" si="48"/>
        <v>8025.86440777964</v>
      </c>
      <c r="E487" s="36">
        <f t="shared" si="50"/>
        <v>365292.17007094715</v>
      </c>
      <c r="G487" s="65">
        <v>473</v>
      </c>
      <c r="H487" s="65">
        <f>ROUND(雙周繳款金額-'雙週繳款(本息平均)'!$I487,0)</f>
        <v>7479</v>
      </c>
      <c r="I487" s="65">
        <f t="shared" si="51"/>
        <v>519</v>
      </c>
      <c r="J487" s="65">
        <f t="shared" si="54"/>
        <v>7998</v>
      </c>
      <c r="K487" s="65">
        <f>K486-H487</f>
        <v>378910</v>
      </c>
    </row>
    <row r="488" spans="1:11" ht="15.75">
      <c r="A488" s="29">
        <f t="shared" si="52"/>
        <v>474</v>
      </c>
      <c r="B488" s="34">
        <f t="shared" si="53"/>
        <v>7534.124948068749</v>
      </c>
      <c r="C488" s="32">
        <f t="shared" si="49"/>
        <v>491.73945971089046</v>
      </c>
      <c r="D488" s="23">
        <f t="shared" si="48"/>
        <v>8025.86440777964</v>
      </c>
      <c r="E488" s="36">
        <f t="shared" si="50"/>
        <v>357758.0451228784</v>
      </c>
      <c r="G488" s="65">
        <v>474</v>
      </c>
      <c r="H488" s="65">
        <f>ROUND(雙周繳款金額-'雙週繳款(本息平均)'!$I488,0)</f>
        <v>7489</v>
      </c>
      <c r="I488" s="65">
        <f t="shared" si="51"/>
        <v>509</v>
      </c>
      <c r="J488" s="65">
        <f t="shared" si="54"/>
        <v>7998</v>
      </c>
      <c r="K488" s="65">
        <f>K487-H488</f>
        <v>371421</v>
      </c>
    </row>
    <row r="489" spans="1:11" ht="15.75">
      <c r="A489" s="29">
        <f t="shared" si="52"/>
        <v>475</v>
      </c>
      <c r="B489" s="34">
        <f t="shared" si="53"/>
        <v>7544.267039344995</v>
      </c>
      <c r="C489" s="32">
        <f t="shared" si="49"/>
        <v>481.59736843464407</v>
      </c>
      <c r="D489" s="23">
        <f t="shared" si="48"/>
        <v>8025.86440777964</v>
      </c>
      <c r="E489" s="36">
        <f t="shared" si="50"/>
        <v>350213.7780835334</v>
      </c>
      <c r="G489" s="65">
        <v>475</v>
      </c>
      <c r="H489" s="65">
        <f>ROUND(雙周繳款金額-'雙週繳款(本息平均)'!$I489,0)</f>
        <v>7499</v>
      </c>
      <c r="I489" s="65">
        <f t="shared" si="51"/>
        <v>499</v>
      </c>
      <c r="J489" s="65">
        <f t="shared" si="54"/>
        <v>7998</v>
      </c>
      <c r="K489" s="65">
        <f>K488-H489</f>
        <v>363922</v>
      </c>
    </row>
    <row r="490" spans="1:11" ht="15.75">
      <c r="A490" s="29">
        <f t="shared" si="52"/>
        <v>476</v>
      </c>
      <c r="B490" s="34">
        <f t="shared" si="53"/>
        <v>7554.422783436422</v>
      </c>
      <c r="C490" s="32">
        <f t="shared" si="49"/>
        <v>471.4416243432181</v>
      </c>
      <c r="D490" s="23">
        <f t="shared" si="48"/>
        <v>8025.86440777964</v>
      </c>
      <c r="E490" s="36">
        <f t="shared" si="50"/>
        <v>342659.35530009697</v>
      </c>
      <c r="G490" s="65">
        <v>476</v>
      </c>
      <c r="H490" s="65">
        <f>ROUND(雙周繳款金額-'雙週繳款(本息平均)'!$I490,0)</f>
        <v>7509</v>
      </c>
      <c r="I490" s="65">
        <f t="shared" si="51"/>
        <v>489</v>
      </c>
      <c r="J490" s="65">
        <f t="shared" si="54"/>
        <v>7998</v>
      </c>
      <c r="K490" s="65">
        <f>K489-H490</f>
        <v>356413</v>
      </c>
    </row>
    <row r="491" spans="1:11" ht="15.75">
      <c r="A491" s="29">
        <f t="shared" si="52"/>
        <v>477</v>
      </c>
      <c r="B491" s="34">
        <f t="shared" si="53"/>
        <v>7564.592198721817</v>
      </c>
      <c r="C491" s="32">
        <f t="shared" si="49"/>
        <v>461.2722090578229</v>
      </c>
      <c r="D491" s="23">
        <f aca="true" t="shared" si="55" ref="D491:D534">$B$5</f>
        <v>8025.86440777964</v>
      </c>
      <c r="E491" s="36">
        <f t="shared" si="50"/>
        <v>335094.76310137514</v>
      </c>
      <c r="G491" s="65">
        <v>477</v>
      </c>
      <c r="H491" s="65">
        <f>ROUND(雙周繳款金額-'雙週繳款(本息平均)'!$I491,0)</f>
        <v>7520</v>
      </c>
      <c r="I491" s="65">
        <f t="shared" si="51"/>
        <v>478</v>
      </c>
      <c r="J491" s="65">
        <f t="shared" si="54"/>
        <v>7998</v>
      </c>
      <c r="K491" s="65">
        <f>K490-H491</f>
        <v>348893</v>
      </c>
    </row>
    <row r="492" spans="1:11" ht="15.75">
      <c r="A492" s="29">
        <f t="shared" si="52"/>
        <v>478</v>
      </c>
      <c r="B492" s="34">
        <f t="shared" si="53"/>
        <v>7574.775303604712</v>
      </c>
      <c r="C492" s="32">
        <f t="shared" si="49"/>
        <v>451.08910417492814</v>
      </c>
      <c r="D492" s="23">
        <f t="shared" si="55"/>
        <v>8025.86440777964</v>
      </c>
      <c r="E492" s="36">
        <f t="shared" si="50"/>
        <v>327519.9877977704</v>
      </c>
      <c r="G492" s="65">
        <v>478</v>
      </c>
      <c r="H492" s="65">
        <f>ROUND(雙周繳款金額-'雙週繳款(本息平均)'!$I492,0)</f>
        <v>7530</v>
      </c>
      <c r="I492" s="65">
        <f t="shared" si="51"/>
        <v>468</v>
      </c>
      <c r="J492" s="65">
        <f t="shared" si="54"/>
        <v>7998</v>
      </c>
      <c r="K492" s="65">
        <f>K491-H492</f>
        <v>341363</v>
      </c>
    </row>
    <row r="493" spans="1:11" ht="15.75">
      <c r="A493" s="29">
        <f t="shared" si="52"/>
        <v>479</v>
      </c>
      <c r="B493" s="34">
        <f t="shared" si="53"/>
        <v>7584.972116513411</v>
      </c>
      <c r="C493" s="32">
        <f t="shared" si="49"/>
        <v>440.89229126622945</v>
      </c>
      <c r="D493" s="23">
        <f t="shared" si="55"/>
        <v>8025.86440777964</v>
      </c>
      <c r="E493" s="36">
        <f t="shared" si="50"/>
        <v>319935.015681257</v>
      </c>
      <c r="G493" s="65">
        <v>479</v>
      </c>
      <c r="H493" s="65">
        <f>ROUND(雙周繳款金額-'雙週繳款(本息平均)'!$I493,0)</f>
        <v>7540</v>
      </c>
      <c r="I493" s="65">
        <f t="shared" si="51"/>
        <v>458</v>
      </c>
      <c r="J493" s="65">
        <f t="shared" si="54"/>
        <v>7998</v>
      </c>
      <c r="K493" s="65">
        <f>K492-H493</f>
        <v>333823</v>
      </c>
    </row>
    <row r="494" spans="1:11" ht="15.75">
      <c r="A494" s="29">
        <f t="shared" si="52"/>
        <v>480</v>
      </c>
      <c r="B494" s="34">
        <f t="shared" si="53"/>
        <v>7595.182655901024</v>
      </c>
      <c r="C494" s="32">
        <f t="shared" si="49"/>
        <v>430.6817518786153</v>
      </c>
      <c r="D494" s="23">
        <f t="shared" si="55"/>
        <v>8025.86440777964</v>
      </c>
      <c r="E494" s="36">
        <f t="shared" si="50"/>
        <v>312339.833025356</v>
      </c>
      <c r="G494" s="65">
        <v>480</v>
      </c>
      <c r="H494" s="65">
        <f>ROUND(雙周繳款金額-'雙週繳款(本息平均)'!$I494,0)</f>
        <v>7550</v>
      </c>
      <c r="I494" s="65">
        <f t="shared" si="51"/>
        <v>448</v>
      </c>
      <c r="J494" s="65">
        <f t="shared" si="54"/>
        <v>7998</v>
      </c>
      <c r="K494" s="65">
        <f>K493-H494</f>
        <v>326273</v>
      </c>
    </row>
    <row r="495" spans="1:11" ht="15.75">
      <c r="A495" s="29">
        <f t="shared" si="52"/>
        <v>481</v>
      </c>
      <c r="B495" s="34">
        <f t="shared" si="53"/>
        <v>7605.406940245507</v>
      </c>
      <c r="C495" s="32">
        <f t="shared" si="49"/>
        <v>420.4574675341331</v>
      </c>
      <c r="D495" s="23">
        <f t="shared" si="55"/>
        <v>8025.86440777964</v>
      </c>
      <c r="E495" s="36">
        <f t="shared" si="50"/>
        <v>304734.42608511046</v>
      </c>
      <c r="G495" s="65">
        <v>481</v>
      </c>
      <c r="H495" s="65">
        <f>ROUND(雙周繳款金額-'雙週繳款(本息平均)'!$I495,0)</f>
        <v>7560</v>
      </c>
      <c r="I495" s="65">
        <f t="shared" si="51"/>
        <v>438</v>
      </c>
      <c r="J495" s="65">
        <f t="shared" si="54"/>
        <v>7998</v>
      </c>
      <c r="K495" s="65">
        <f>K494-H495</f>
        <v>318713</v>
      </c>
    </row>
    <row r="496" spans="1:11" ht="15.75">
      <c r="A496" s="29">
        <f t="shared" si="52"/>
        <v>482</v>
      </c>
      <c r="B496" s="34">
        <f t="shared" si="53"/>
        <v>7615.644988049683</v>
      </c>
      <c r="C496" s="32">
        <f t="shared" si="49"/>
        <v>410.2194197299564</v>
      </c>
      <c r="D496" s="23">
        <f t="shared" si="55"/>
        <v>8025.86440777964</v>
      </c>
      <c r="E496" s="36">
        <f t="shared" si="50"/>
        <v>297118.78109706077</v>
      </c>
      <c r="G496" s="65">
        <v>482</v>
      </c>
      <c r="H496" s="65">
        <f>ROUND(雙周繳款金額-'雙週繳款(本息平均)'!$I496,0)</f>
        <v>7570</v>
      </c>
      <c r="I496" s="65">
        <f t="shared" si="51"/>
        <v>428</v>
      </c>
      <c r="J496" s="65">
        <f t="shared" si="54"/>
        <v>7998</v>
      </c>
      <c r="K496" s="65">
        <f>K495-H496</f>
        <v>311143</v>
      </c>
    </row>
    <row r="497" spans="1:11" ht="15.75">
      <c r="A497" s="29">
        <f t="shared" si="52"/>
        <v>483</v>
      </c>
      <c r="B497" s="34">
        <f t="shared" si="53"/>
        <v>7625.896817841289</v>
      </c>
      <c r="C497" s="32">
        <f t="shared" si="49"/>
        <v>399.96758993835107</v>
      </c>
      <c r="D497" s="23">
        <f t="shared" si="55"/>
        <v>8025.86440777964</v>
      </c>
      <c r="E497" s="36">
        <f t="shared" si="50"/>
        <v>289492.8842792195</v>
      </c>
      <c r="G497" s="65">
        <v>483</v>
      </c>
      <c r="H497" s="65">
        <f>ROUND(雙周繳款金額-'雙週繳款(本息平均)'!$I497,0)</f>
        <v>7580</v>
      </c>
      <c r="I497" s="65">
        <f t="shared" si="51"/>
        <v>418</v>
      </c>
      <c r="J497" s="65">
        <f t="shared" si="54"/>
        <v>7998</v>
      </c>
      <c r="K497" s="65">
        <f>K496-H497</f>
        <v>303563</v>
      </c>
    </row>
    <row r="498" spans="1:11" ht="15.75">
      <c r="A498" s="29">
        <f t="shared" si="52"/>
        <v>484</v>
      </c>
      <c r="B498" s="34">
        <f t="shared" si="53"/>
        <v>7636.162448172998</v>
      </c>
      <c r="C498" s="32">
        <f t="shared" si="49"/>
        <v>389.70195960664165</v>
      </c>
      <c r="D498" s="23">
        <f t="shared" si="55"/>
        <v>8025.86440777964</v>
      </c>
      <c r="E498" s="36">
        <f t="shared" si="50"/>
        <v>281856.7218310465</v>
      </c>
      <c r="G498" s="65">
        <v>484</v>
      </c>
      <c r="H498" s="65">
        <f>ROUND(雙周繳款金額-'雙週繳款(本息平均)'!$I498,0)</f>
        <v>7590</v>
      </c>
      <c r="I498" s="65">
        <f t="shared" si="51"/>
        <v>408</v>
      </c>
      <c r="J498" s="65">
        <f t="shared" si="54"/>
        <v>7998</v>
      </c>
      <c r="K498" s="65">
        <f>K497-H498</f>
        <v>295973</v>
      </c>
    </row>
    <row r="499" spans="1:11" ht="15.75">
      <c r="A499" s="29">
        <f t="shared" si="52"/>
        <v>485</v>
      </c>
      <c r="B499" s="34">
        <f t="shared" si="53"/>
        <v>7646.4418976224615</v>
      </c>
      <c r="C499" s="32">
        <f t="shared" si="49"/>
        <v>379.42251015717807</v>
      </c>
      <c r="D499" s="23">
        <f t="shared" si="55"/>
        <v>8025.86440777964</v>
      </c>
      <c r="E499" s="36">
        <f t="shared" si="50"/>
        <v>274210.279933424</v>
      </c>
      <c r="G499" s="65">
        <v>485</v>
      </c>
      <c r="H499" s="65">
        <f>ROUND(雙周繳款金額-'雙週繳款(本息平均)'!$I499,0)</f>
        <v>7601</v>
      </c>
      <c r="I499" s="65">
        <f t="shared" si="51"/>
        <v>397</v>
      </c>
      <c r="J499" s="65">
        <f t="shared" si="54"/>
        <v>7998</v>
      </c>
      <c r="K499" s="65">
        <f>K498-H499</f>
        <v>288372</v>
      </c>
    </row>
    <row r="500" spans="1:11" ht="15.75">
      <c r="A500" s="29">
        <f t="shared" si="52"/>
        <v>486</v>
      </c>
      <c r="B500" s="34">
        <f t="shared" si="53"/>
        <v>7656.735184792338</v>
      </c>
      <c r="C500" s="32">
        <f t="shared" si="49"/>
        <v>369.1292229873016</v>
      </c>
      <c r="D500" s="23">
        <f t="shared" si="55"/>
        <v>8025.86440777964</v>
      </c>
      <c r="E500" s="36">
        <f t="shared" si="50"/>
        <v>266553.5447486317</v>
      </c>
      <c r="G500" s="65">
        <v>486</v>
      </c>
      <c r="H500" s="65">
        <f>ROUND(雙周繳款金額-'雙週繳款(本息平均)'!$I500,0)</f>
        <v>7611</v>
      </c>
      <c r="I500" s="65">
        <f t="shared" si="51"/>
        <v>387</v>
      </c>
      <c r="J500" s="65">
        <f t="shared" si="54"/>
        <v>7998</v>
      </c>
      <c r="K500" s="65">
        <f>K499-H500</f>
        <v>280761</v>
      </c>
    </row>
    <row r="501" spans="1:11" ht="15.75">
      <c r="A501" s="29">
        <f t="shared" si="52"/>
        <v>487</v>
      </c>
      <c r="B501" s="34">
        <f t="shared" si="53"/>
        <v>7667.042328310328</v>
      </c>
      <c r="C501" s="32">
        <f t="shared" si="49"/>
        <v>358.822079469312</v>
      </c>
      <c r="D501" s="23">
        <f t="shared" si="55"/>
        <v>8025.86440777964</v>
      </c>
      <c r="E501" s="36">
        <f t="shared" si="50"/>
        <v>258886.5024203214</v>
      </c>
      <c r="G501" s="65">
        <v>487</v>
      </c>
      <c r="H501" s="65">
        <f>ROUND(雙周繳款金額-'雙週繳款(本息平均)'!$I501,0)</f>
        <v>7621</v>
      </c>
      <c r="I501" s="65">
        <f t="shared" si="51"/>
        <v>377</v>
      </c>
      <c r="J501" s="65">
        <f t="shared" si="54"/>
        <v>7998</v>
      </c>
      <c r="K501" s="65">
        <f>K500-H501</f>
        <v>273140</v>
      </c>
    </row>
    <row r="502" spans="1:11" ht="15.75">
      <c r="A502" s="29">
        <f t="shared" si="52"/>
        <v>488</v>
      </c>
      <c r="B502" s="34">
        <f t="shared" si="53"/>
        <v>7677.363346829207</v>
      </c>
      <c r="C502" s="32">
        <f t="shared" si="49"/>
        <v>348.5010609504327</v>
      </c>
      <c r="D502" s="23">
        <f t="shared" si="55"/>
        <v>8025.86440777964</v>
      </c>
      <c r="E502" s="36">
        <f t="shared" si="50"/>
        <v>251209.1390734922</v>
      </c>
      <c r="G502" s="65">
        <v>488</v>
      </c>
      <c r="H502" s="65">
        <f>ROUND(雙周繳款金額-'雙週繳款(本息平均)'!$I502,0)</f>
        <v>7631</v>
      </c>
      <c r="I502" s="65">
        <f t="shared" si="51"/>
        <v>367</v>
      </c>
      <c r="J502" s="65">
        <f t="shared" si="54"/>
        <v>7998</v>
      </c>
      <c r="K502" s="65">
        <f>K501-H502</f>
        <v>265509</v>
      </c>
    </row>
    <row r="503" spans="1:11" ht="15.75">
      <c r="A503" s="29">
        <f t="shared" si="52"/>
        <v>489</v>
      </c>
      <c r="B503" s="34">
        <f t="shared" si="53"/>
        <v>7687.698259026862</v>
      </c>
      <c r="C503" s="32">
        <f t="shared" si="49"/>
        <v>338.166148752778</v>
      </c>
      <c r="D503" s="23">
        <f t="shared" si="55"/>
        <v>8025.86440777964</v>
      </c>
      <c r="E503" s="36">
        <f t="shared" si="50"/>
        <v>243521.44081446534</v>
      </c>
      <c r="G503" s="65">
        <v>489</v>
      </c>
      <c r="H503" s="65">
        <f>ROUND(雙周繳款金額-'雙週繳款(本息平均)'!$I503,0)</f>
        <v>7642</v>
      </c>
      <c r="I503" s="65">
        <f t="shared" si="51"/>
        <v>356</v>
      </c>
      <c r="J503" s="65">
        <f t="shared" si="54"/>
        <v>7998</v>
      </c>
      <c r="K503" s="65">
        <f>K502-H503</f>
        <v>257867</v>
      </c>
    </row>
    <row r="504" spans="1:11" ht="15.75">
      <c r="A504" s="29">
        <f t="shared" si="52"/>
        <v>490</v>
      </c>
      <c r="B504" s="34">
        <f t="shared" si="53"/>
        <v>7698.047083606321</v>
      </c>
      <c r="C504" s="32">
        <f t="shared" si="49"/>
        <v>327.81732417331875</v>
      </c>
      <c r="D504" s="23">
        <f t="shared" si="55"/>
        <v>8025.86440777964</v>
      </c>
      <c r="E504" s="36">
        <f t="shared" si="50"/>
        <v>235823.393730859</v>
      </c>
      <c r="G504" s="65">
        <v>490</v>
      </c>
      <c r="H504" s="65">
        <f>ROUND(雙周繳款金額-'雙週繳款(本息平均)'!$I504,0)</f>
        <v>7652</v>
      </c>
      <c r="I504" s="65">
        <f t="shared" si="51"/>
        <v>346</v>
      </c>
      <c r="J504" s="65">
        <f t="shared" si="54"/>
        <v>7998</v>
      </c>
      <c r="K504" s="65">
        <f>K503-H504</f>
        <v>250215</v>
      </c>
    </row>
    <row r="505" spans="1:11" ht="15.75">
      <c r="A505" s="29">
        <f t="shared" si="52"/>
        <v>491</v>
      </c>
      <c r="B505" s="34">
        <f t="shared" si="53"/>
        <v>7708.409839295791</v>
      </c>
      <c r="C505" s="32">
        <f t="shared" si="49"/>
        <v>317.45456848384873</v>
      </c>
      <c r="D505" s="23">
        <f t="shared" si="55"/>
        <v>8025.86440777964</v>
      </c>
      <c r="E505" s="36">
        <f t="shared" si="50"/>
        <v>228114.98389156323</v>
      </c>
      <c r="G505" s="65">
        <v>491</v>
      </c>
      <c r="H505" s="65">
        <f>ROUND(雙周繳款金額-'雙週繳款(本息平均)'!$I505,0)</f>
        <v>7662</v>
      </c>
      <c r="I505" s="65">
        <f t="shared" si="51"/>
        <v>336</v>
      </c>
      <c r="J505" s="65">
        <f t="shared" si="54"/>
        <v>7998</v>
      </c>
      <c r="K505" s="65">
        <f>K504-H505</f>
        <v>242553</v>
      </c>
    </row>
    <row r="506" spans="1:11" ht="15.75">
      <c r="A506" s="29">
        <f t="shared" si="52"/>
        <v>492</v>
      </c>
      <c r="B506" s="34">
        <f t="shared" si="53"/>
        <v>7718.786544848689</v>
      </c>
      <c r="C506" s="32">
        <f t="shared" si="49"/>
        <v>307.0778629309505</v>
      </c>
      <c r="D506" s="23">
        <f t="shared" si="55"/>
        <v>8025.86440777964</v>
      </c>
      <c r="E506" s="36">
        <f t="shared" si="50"/>
        <v>220396.19734671453</v>
      </c>
      <c r="G506" s="65">
        <v>492</v>
      </c>
      <c r="H506" s="65">
        <f>ROUND(雙周繳款金額-'雙週繳款(本息平均)'!$I506,0)</f>
        <v>7672</v>
      </c>
      <c r="I506" s="65">
        <f t="shared" si="51"/>
        <v>326</v>
      </c>
      <c r="J506" s="65">
        <f t="shared" si="54"/>
        <v>7998</v>
      </c>
      <c r="K506" s="65">
        <f>K505-H506</f>
        <v>234881</v>
      </c>
    </row>
    <row r="507" spans="1:11" ht="15.75">
      <c r="A507" s="29">
        <f t="shared" si="52"/>
        <v>493</v>
      </c>
      <c r="B507" s="34">
        <f t="shared" si="53"/>
        <v>7729.177219043678</v>
      </c>
      <c r="C507" s="32">
        <f t="shared" si="49"/>
        <v>296.6871887359619</v>
      </c>
      <c r="D507" s="23">
        <f t="shared" si="55"/>
        <v>8025.86440777964</v>
      </c>
      <c r="E507" s="36">
        <f t="shared" si="50"/>
        <v>212667.02012767084</v>
      </c>
      <c r="G507" s="65">
        <v>493</v>
      </c>
      <c r="H507" s="65">
        <f>ROUND(雙周繳款金額-'雙週繳款(本息平均)'!$I507,0)</f>
        <v>7683</v>
      </c>
      <c r="I507" s="65">
        <f t="shared" si="51"/>
        <v>315</v>
      </c>
      <c r="J507" s="65">
        <f t="shared" si="54"/>
        <v>7998</v>
      </c>
      <c r="K507" s="65">
        <f>K506-H507</f>
        <v>227198</v>
      </c>
    </row>
    <row r="508" spans="1:11" ht="15.75">
      <c r="A508" s="29">
        <f t="shared" si="52"/>
        <v>494</v>
      </c>
      <c r="B508" s="34">
        <f t="shared" si="53"/>
        <v>7739.581880684698</v>
      </c>
      <c r="C508" s="32">
        <f t="shared" si="49"/>
        <v>286.28252709494154</v>
      </c>
      <c r="D508" s="23">
        <f t="shared" si="55"/>
        <v>8025.86440777964</v>
      </c>
      <c r="E508" s="36">
        <f t="shared" si="50"/>
        <v>204927.43824698613</v>
      </c>
      <c r="G508" s="65">
        <v>494</v>
      </c>
      <c r="H508" s="65">
        <f>ROUND(雙周繳款金額-'雙週繳款(本息平均)'!$I508,0)</f>
        <v>7693</v>
      </c>
      <c r="I508" s="65">
        <f t="shared" si="51"/>
        <v>305</v>
      </c>
      <c r="J508" s="65">
        <f t="shared" si="54"/>
        <v>7998</v>
      </c>
      <c r="K508" s="65">
        <f>K507-H508</f>
        <v>219505</v>
      </c>
    </row>
    <row r="509" spans="1:11" ht="15.75">
      <c r="A509" s="29">
        <f t="shared" si="52"/>
        <v>495</v>
      </c>
      <c r="B509" s="34">
        <f t="shared" si="53"/>
        <v>7750.000548601005</v>
      </c>
      <c r="C509" s="32">
        <f t="shared" si="49"/>
        <v>275.8638591786352</v>
      </c>
      <c r="D509" s="23">
        <f t="shared" si="55"/>
        <v>8025.86440777964</v>
      </c>
      <c r="E509" s="36">
        <f t="shared" si="50"/>
        <v>197177.43769838513</v>
      </c>
      <c r="G509" s="65">
        <v>495</v>
      </c>
      <c r="H509" s="65">
        <f>ROUND(雙周繳款金額-'雙週繳款(本息平均)'!$I509,0)</f>
        <v>7703</v>
      </c>
      <c r="I509" s="65">
        <f t="shared" si="51"/>
        <v>295</v>
      </c>
      <c r="J509" s="65">
        <f t="shared" si="54"/>
        <v>7998</v>
      </c>
      <c r="K509" s="65">
        <f>K508-H509</f>
        <v>211802</v>
      </c>
    </row>
    <row r="510" spans="1:11" ht="15.75">
      <c r="A510" s="29">
        <f t="shared" si="52"/>
        <v>496</v>
      </c>
      <c r="B510" s="34">
        <f t="shared" si="53"/>
        <v>7760.433241647198</v>
      </c>
      <c r="C510" s="32">
        <f t="shared" si="49"/>
        <v>265.43116613244155</v>
      </c>
      <c r="D510" s="23">
        <f t="shared" si="55"/>
        <v>8025.86440777964</v>
      </c>
      <c r="E510" s="36">
        <f t="shared" si="50"/>
        <v>189417.00445673792</v>
      </c>
      <c r="G510" s="65">
        <v>496</v>
      </c>
      <c r="H510" s="65">
        <f>ROUND(雙周繳款金額-'雙週繳款(本息平均)'!$I510,0)</f>
        <v>7714</v>
      </c>
      <c r="I510" s="65">
        <f t="shared" si="51"/>
        <v>284</v>
      </c>
      <c r="J510" s="65">
        <f t="shared" si="54"/>
        <v>7998</v>
      </c>
      <c r="K510" s="65">
        <f>K509-H510</f>
        <v>204088</v>
      </c>
    </row>
    <row r="511" spans="1:11" ht="15.75">
      <c r="A511" s="29">
        <f t="shared" si="52"/>
        <v>497</v>
      </c>
      <c r="B511" s="34">
        <f t="shared" si="53"/>
        <v>7770.879978703262</v>
      </c>
      <c r="C511" s="32">
        <f t="shared" si="49"/>
        <v>254.984429076378</v>
      </c>
      <c r="D511" s="23">
        <f t="shared" si="55"/>
        <v>8025.86440777964</v>
      </c>
      <c r="E511" s="36">
        <f t="shared" si="50"/>
        <v>181646.12447803468</v>
      </c>
      <c r="G511" s="65">
        <v>497</v>
      </c>
      <c r="H511" s="65">
        <f>ROUND(雙周繳款金額-'雙週繳款(本息平均)'!$I511,0)</f>
        <v>7724</v>
      </c>
      <c r="I511" s="65">
        <f t="shared" si="51"/>
        <v>274</v>
      </c>
      <c r="J511" s="65">
        <f t="shared" si="54"/>
        <v>7998</v>
      </c>
      <c r="K511" s="65">
        <f>K510-H511</f>
        <v>196364</v>
      </c>
    </row>
    <row r="512" spans="1:11" ht="15.75">
      <c r="A512" s="29">
        <f t="shared" si="52"/>
        <v>498</v>
      </c>
      <c r="B512" s="34">
        <f t="shared" si="53"/>
        <v>7781.340778674593</v>
      </c>
      <c r="C512" s="32">
        <f t="shared" si="49"/>
        <v>244.5236291050467</v>
      </c>
      <c r="D512" s="23">
        <f t="shared" si="55"/>
        <v>8025.86440777964</v>
      </c>
      <c r="E512" s="36">
        <f t="shared" si="50"/>
        <v>173864.7836993601</v>
      </c>
      <c r="G512" s="65">
        <v>498</v>
      </c>
      <c r="H512" s="65">
        <f>ROUND(雙周繳款金額-'雙週繳款(本息平均)'!$I512,0)</f>
        <v>7734</v>
      </c>
      <c r="I512" s="65">
        <f t="shared" si="51"/>
        <v>264</v>
      </c>
      <c r="J512" s="65">
        <f t="shared" si="54"/>
        <v>7998</v>
      </c>
      <c r="K512" s="65">
        <f>K511-H512</f>
        <v>188630</v>
      </c>
    </row>
    <row r="513" spans="1:11" ht="15.75">
      <c r="A513" s="29">
        <f t="shared" si="52"/>
        <v>499</v>
      </c>
      <c r="B513" s="34">
        <f t="shared" si="53"/>
        <v>7791.81566049204</v>
      </c>
      <c r="C513" s="32">
        <f t="shared" si="49"/>
        <v>234.04874728760015</v>
      </c>
      <c r="D513" s="23">
        <f t="shared" si="55"/>
        <v>8025.86440777964</v>
      </c>
      <c r="E513" s="36">
        <f t="shared" si="50"/>
        <v>166072.96803886804</v>
      </c>
      <c r="G513" s="65">
        <v>499</v>
      </c>
      <c r="H513" s="65">
        <f>ROUND(雙周繳款金額-'雙週繳款(本息平均)'!$I513,0)</f>
        <v>7745</v>
      </c>
      <c r="I513" s="65">
        <f t="shared" si="51"/>
        <v>253</v>
      </c>
      <c r="J513" s="65">
        <f t="shared" si="54"/>
        <v>7998</v>
      </c>
      <c r="K513" s="65">
        <f>K512-H513</f>
        <v>180885</v>
      </c>
    </row>
    <row r="514" spans="1:11" ht="15.75">
      <c r="A514" s="29">
        <f t="shared" si="52"/>
        <v>500</v>
      </c>
      <c r="B514" s="34">
        <f t="shared" si="53"/>
        <v>7802.304643111933</v>
      </c>
      <c r="C514" s="32">
        <f t="shared" si="49"/>
        <v>223.55976466770701</v>
      </c>
      <c r="D514" s="23">
        <f t="shared" si="55"/>
        <v>8025.86440777964</v>
      </c>
      <c r="E514" s="36">
        <f t="shared" si="50"/>
        <v>158270.6633957561</v>
      </c>
      <c r="G514" s="65">
        <v>500</v>
      </c>
      <c r="H514" s="65">
        <f>ROUND(雙周繳款金額-'雙週繳款(本息平均)'!$I514,0)</f>
        <v>7755</v>
      </c>
      <c r="I514" s="65">
        <f t="shared" si="51"/>
        <v>243</v>
      </c>
      <c r="J514" s="65">
        <f t="shared" si="54"/>
        <v>7998</v>
      </c>
      <c r="K514" s="65">
        <f>K513-H514</f>
        <v>173130</v>
      </c>
    </row>
    <row r="515" spans="1:11" ht="15.75">
      <c r="A515" s="29">
        <f t="shared" si="52"/>
        <v>501</v>
      </c>
      <c r="B515" s="34">
        <f t="shared" si="53"/>
        <v>7812.807745516122</v>
      </c>
      <c r="C515" s="32">
        <f t="shared" si="49"/>
        <v>213.05666226351786</v>
      </c>
      <c r="D515" s="23">
        <f t="shared" si="55"/>
        <v>8025.86440777964</v>
      </c>
      <c r="E515" s="36">
        <f t="shared" si="50"/>
        <v>150457.85565023997</v>
      </c>
      <c r="G515" s="65">
        <v>501</v>
      </c>
      <c r="H515" s="65">
        <f>ROUND(雙周繳款金額-'雙週繳款(本息平均)'!$I515,0)</f>
        <v>7766</v>
      </c>
      <c r="I515" s="65">
        <f t="shared" si="51"/>
        <v>232</v>
      </c>
      <c r="J515" s="65">
        <f t="shared" si="54"/>
        <v>7998</v>
      </c>
      <c r="K515" s="65">
        <f>K514-H515</f>
        <v>165364</v>
      </c>
    </row>
    <row r="516" spans="1:11" ht="15.75">
      <c r="A516" s="29">
        <f t="shared" si="52"/>
        <v>502</v>
      </c>
      <c r="B516" s="34">
        <f t="shared" si="53"/>
        <v>7823.324986712009</v>
      </c>
      <c r="C516" s="32">
        <f t="shared" si="49"/>
        <v>202.53942106763077</v>
      </c>
      <c r="D516" s="23">
        <f t="shared" si="55"/>
        <v>8025.86440777964</v>
      </c>
      <c r="E516" s="36">
        <f t="shared" si="50"/>
        <v>142634.53066352796</v>
      </c>
      <c r="G516" s="65">
        <v>502</v>
      </c>
      <c r="H516" s="65">
        <f>ROUND(雙周繳款金額-'雙週繳款(本息平均)'!$I516,0)</f>
        <v>7776</v>
      </c>
      <c r="I516" s="65">
        <f t="shared" si="51"/>
        <v>222</v>
      </c>
      <c r="J516" s="65">
        <f t="shared" si="54"/>
        <v>7998</v>
      </c>
      <c r="K516" s="65">
        <f>K515-H516</f>
        <v>157588</v>
      </c>
    </row>
    <row r="517" spans="1:11" ht="15.75">
      <c r="A517" s="29">
        <f t="shared" si="52"/>
        <v>503</v>
      </c>
      <c r="B517" s="34">
        <f t="shared" si="53"/>
        <v>7833.856385732583</v>
      </c>
      <c r="C517" s="32">
        <f t="shared" si="49"/>
        <v>192.0080220470569</v>
      </c>
      <c r="D517" s="23">
        <f t="shared" si="55"/>
        <v>8025.86440777964</v>
      </c>
      <c r="E517" s="36">
        <f t="shared" si="50"/>
        <v>134800.67427779536</v>
      </c>
      <c r="G517" s="65">
        <v>503</v>
      </c>
      <c r="H517" s="65">
        <f>ROUND(雙周繳款金額-'雙週繳款(本息平均)'!$I517,0)</f>
        <v>7786</v>
      </c>
      <c r="I517" s="65">
        <f t="shared" si="51"/>
        <v>212</v>
      </c>
      <c r="J517" s="65">
        <f t="shared" si="54"/>
        <v>7998</v>
      </c>
      <c r="K517" s="65">
        <f>K516-H517</f>
        <v>149802</v>
      </c>
    </row>
    <row r="518" spans="1:11" ht="15.75">
      <c r="A518" s="29">
        <f t="shared" si="52"/>
        <v>504</v>
      </c>
      <c r="B518" s="34">
        <f t="shared" si="53"/>
        <v>7844.401961636454</v>
      </c>
      <c r="C518" s="32">
        <f t="shared" si="49"/>
        <v>181.4624461431861</v>
      </c>
      <c r="D518" s="23">
        <f t="shared" si="55"/>
        <v>8025.86440777964</v>
      </c>
      <c r="E518" s="36">
        <f t="shared" si="50"/>
        <v>126956.27231615891</v>
      </c>
      <c r="G518" s="65">
        <v>504</v>
      </c>
      <c r="H518" s="65">
        <f>ROUND(雙周繳款金額-'雙週繳款(本息平均)'!$I518,0)</f>
        <v>7797</v>
      </c>
      <c r="I518" s="65">
        <f t="shared" si="51"/>
        <v>201</v>
      </c>
      <c r="J518" s="65">
        <f t="shared" si="54"/>
        <v>7998</v>
      </c>
      <c r="K518" s="65">
        <f>K517-H518</f>
        <v>142005</v>
      </c>
    </row>
    <row r="519" spans="1:11" ht="15.75">
      <c r="A519" s="29">
        <f t="shared" si="52"/>
        <v>505</v>
      </c>
      <c r="B519" s="34">
        <f t="shared" si="53"/>
        <v>7854.961733507887</v>
      </c>
      <c r="C519" s="32">
        <f t="shared" si="49"/>
        <v>170.9026742717524</v>
      </c>
      <c r="D519" s="23">
        <f t="shared" si="55"/>
        <v>8025.86440777964</v>
      </c>
      <c r="E519" s="36">
        <f t="shared" si="50"/>
        <v>119101.31058265103</v>
      </c>
      <c r="G519" s="65">
        <v>505</v>
      </c>
      <c r="H519" s="65">
        <f>ROUND(雙周繳款金額-'雙週繳款(本息平均)'!$I519,0)</f>
        <v>7807</v>
      </c>
      <c r="I519" s="65">
        <f t="shared" si="51"/>
        <v>191</v>
      </c>
      <c r="J519" s="65">
        <f t="shared" si="54"/>
        <v>7998</v>
      </c>
      <c r="K519" s="65">
        <f>K518-H519</f>
        <v>134198</v>
      </c>
    </row>
    <row r="520" spans="1:11" ht="15.75">
      <c r="A520" s="29">
        <f t="shared" si="52"/>
        <v>506</v>
      </c>
      <c r="B520" s="34">
        <f t="shared" si="53"/>
        <v>7865.53572045684</v>
      </c>
      <c r="C520" s="32">
        <f t="shared" si="49"/>
        <v>160.32868732279948</v>
      </c>
      <c r="D520" s="23">
        <f t="shared" si="55"/>
        <v>8025.86440777964</v>
      </c>
      <c r="E520" s="36">
        <f t="shared" si="50"/>
        <v>111235.77486219419</v>
      </c>
      <c r="G520" s="65">
        <v>506</v>
      </c>
      <c r="H520" s="65">
        <f>ROUND(雙周繳款金額-'雙週繳款(本息平均)'!$I520,0)</f>
        <v>7818</v>
      </c>
      <c r="I520" s="65">
        <f t="shared" si="51"/>
        <v>180</v>
      </c>
      <c r="J520" s="65">
        <f t="shared" si="54"/>
        <v>7998</v>
      </c>
      <c r="K520" s="65">
        <f>K519-H520</f>
        <v>126380</v>
      </c>
    </row>
    <row r="521" spans="1:11" ht="15.75">
      <c r="A521" s="29">
        <f t="shared" si="52"/>
        <v>507</v>
      </c>
      <c r="B521" s="34">
        <f t="shared" si="53"/>
        <v>7876.123941618994</v>
      </c>
      <c r="C521" s="32">
        <f t="shared" si="49"/>
        <v>149.74046616064604</v>
      </c>
      <c r="D521" s="23">
        <f t="shared" si="55"/>
        <v>8025.86440777964</v>
      </c>
      <c r="E521" s="36">
        <f t="shared" si="50"/>
        <v>103359.6509205752</v>
      </c>
      <c r="G521" s="65">
        <v>507</v>
      </c>
      <c r="H521" s="65">
        <f>ROUND(雙周繳款金額-'雙週繳款(本息平均)'!$I521,0)</f>
        <v>7828</v>
      </c>
      <c r="I521" s="65">
        <f t="shared" si="51"/>
        <v>170</v>
      </c>
      <c r="J521" s="65">
        <f t="shared" si="54"/>
        <v>7998</v>
      </c>
      <c r="K521" s="65">
        <f>K520-H521</f>
        <v>118552</v>
      </c>
    </row>
    <row r="522" spans="1:11" ht="15.75">
      <c r="A522" s="29">
        <f t="shared" si="52"/>
        <v>508</v>
      </c>
      <c r="B522" s="34">
        <f t="shared" si="53"/>
        <v>7886.726416155789</v>
      </c>
      <c r="C522" s="32">
        <f t="shared" si="49"/>
        <v>139.13799162385124</v>
      </c>
      <c r="D522" s="23">
        <f t="shared" si="55"/>
        <v>8025.86440777964</v>
      </c>
      <c r="E522" s="36">
        <f t="shared" si="50"/>
        <v>95472.92450441941</v>
      </c>
      <c r="G522" s="65">
        <v>508</v>
      </c>
      <c r="H522" s="65">
        <f>ROUND(雙周繳款金額-'雙週繳款(本息平均)'!$I522,0)</f>
        <v>7839</v>
      </c>
      <c r="I522" s="65">
        <f t="shared" si="51"/>
        <v>159</v>
      </c>
      <c r="J522" s="65">
        <f t="shared" si="54"/>
        <v>7998</v>
      </c>
      <c r="K522" s="65">
        <f>K521-H522</f>
        <v>110713</v>
      </c>
    </row>
    <row r="523" spans="1:11" ht="15.75">
      <c r="A523" s="29">
        <f t="shared" si="52"/>
        <v>509</v>
      </c>
      <c r="B523" s="34">
        <f t="shared" si="53"/>
        <v>7897.34316325446</v>
      </c>
      <c r="C523" s="32">
        <f t="shared" si="49"/>
        <v>128.52124452517998</v>
      </c>
      <c r="D523" s="23">
        <f t="shared" si="55"/>
        <v>8025.86440777964</v>
      </c>
      <c r="E523" s="36">
        <f t="shared" si="50"/>
        <v>87575.58134116494</v>
      </c>
      <c r="G523" s="65">
        <v>509</v>
      </c>
      <c r="H523" s="65">
        <f>ROUND(雙周繳款金額-'雙週繳款(本息平均)'!$I523,0)</f>
        <v>7849</v>
      </c>
      <c r="I523" s="65">
        <f t="shared" si="51"/>
        <v>149</v>
      </c>
      <c r="J523" s="65">
        <f t="shared" si="54"/>
        <v>7998</v>
      </c>
      <c r="K523" s="65">
        <f>K522-H523</f>
        <v>102864</v>
      </c>
    </row>
    <row r="524" spans="1:11" ht="15.75">
      <c r="A524" s="29">
        <f t="shared" si="52"/>
        <v>510</v>
      </c>
      <c r="B524" s="34">
        <f t="shared" si="53"/>
        <v>7907.974202128072</v>
      </c>
      <c r="C524" s="32">
        <f t="shared" si="49"/>
        <v>117.89020565156821</v>
      </c>
      <c r="D524" s="23">
        <f t="shared" si="55"/>
        <v>8025.86440777964</v>
      </c>
      <c r="E524" s="36">
        <f t="shared" si="50"/>
        <v>79667.60713903687</v>
      </c>
      <c r="G524" s="65">
        <v>510</v>
      </c>
      <c r="H524" s="65">
        <f>ROUND(雙周繳款金額-'雙週繳款(本息平均)'!$I524,0)</f>
        <v>7860</v>
      </c>
      <c r="I524" s="65">
        <f t="shared" si="51"/>
        <v>138</v>
      </c>
      <c r="J524" s="65">
        <f t="shared" si="54"/>
        <v>7998</v>
      </c>
      <c r="K524" s="65">
        <f>K523-H524</f>
        <v>95004</v>
      </c>
    </row>
    <row r="525" spans="1:11" ht="15.75">
      <c r="A525" s="29">
        <f t="shared" si="52"/>
        <v>511</v>
      </c>
      <c r="B525" s="34">
        <f t="shared" si="53"/>
        <v>7918.619552015552</v>
      </c>
      <c r="C525" s="32">
        <f t="shared" si="49"/>
        <v>107.24485576408811</v>
      </c>
      <c r="D525" s="23">
        <f t="shared" si="55"/>
        <v>8025.86440777964</v>
      </c>
      <c r="E525" s="36">
        <f t="shared" si="50"/>
        <v>71748.98758702133</v>
      </c>
      <c r="G525" s="65">
        <v>511</v>
      </c>
      <c r="H525" s="65">
        <f>ROUND(雙周繳款金額-'雙週繳款(本息平均)'!$I525,0)</f>
        <v>7870</v>
      </c>
      <c r="I525" s="65">
        <f t="shared" si="51"/>
        <v>128</v>
      </c>
      <c r="J525" s="65">
        <f t="shared" si="54"/>
        <v>7998</v>
      </c>
      <c r="K525" s="65">
        <f>K524-H525</f>
        <v>87134</v>
      </c>
    </row>
    <row r="526" spans="1:11" ht="15.75">
      <c r="A526" s="29">
        <f t="shared" si="52"/>
        <v>512</v>
      </c>
      <c r="B526" s="34">
        <f t="shared" si="53"/>
        <v>7929.279232181727</v>
      </c>
      <c r="C526" s="32">
        <f t="shared" si="49"/>
        <v>96.58517559791333</v>
      </c>
      <c r="D526" s="23">
        <f t="shared" si="55"/>
        <v>8025.86440777964</v>
      </c>
      <c r="E526" s="36">
        <f t="shared" si="50"/>
        <v>63819.708354839604</v>
      </c>
      <c r="G526" s="65">
        <v>512</v>
      </c>
      <c r="H526" s="65">
        <f>ROUND(雙周繳款金額-'雙週繳款(本息平均)'!$I526,0)</f>
        <v>7881</v>
      </c>
      <c r="I526" s="65">
        <f t="shared" si="51"/>
        <v>117</v>
      </c>
      <c r="J526" s="65">
        <f t="shared" si="54"/>
        <v>7998</v>
      </c>
      <c r="K526" s="65">
        <f>K525-H526</f>
        <v>79253</v>
      </c>
    </row>
    <row r="527" spans="1:11" ht="15.75">
      <c r="A527" s="29">
        <f t="shared" si="52"/>
        <v>513</v>
      </c>
      <c r="B527" s="34">
        <f t="shared" si="53"/>
        <v>7939.953261917356</v>
      </c>
      <c r="C527" s="32">
        <f aca="true" t="shared" si="56" ref="C527:C534">E526*($B$2/26)</f>
        <v>85.91114586228409</v>
      </c>
      <c r="D527" s="23">
        <f t="shared" si="55"/>
        <v>8025.86440777964</v>
      </c>
      <c r="E527" s="36">
        <f aca="true" t="shared" si="57" ref="E527:E534">E526-B527</f>
        <v>55879.75509292225</v>
      </c>
      <c r="G527" s="65">
        <v>513</v>
      </c>
      <c r="H527" s="65">
        <f>ROUND(雙周繳款金額-'雙週繳款(本息平均)'!$I527,0)</f>
        <v>7892</v>
      </c>
      <c r="I527" s="65">
        <f>ROUND(K526*期利率,0)</f>
        <v>106</v>
      </c>
      <c r="J527" s="65">
        <f t="shared" si="54"/>
        <v>7998</v>
      </c>
      <c r="K527" s="65">
        <f>K526-H527</f>
        <v>71361</v>
      </c>
    </row>
    <row r="528" spans="1:11" ht="15.75">
      <c r="A528" s="29">
        <f aca="true" t="shared" si="58" ref="A528:A534">A527+1</f>
        <v>514</v>
      </c>
      <c r="B528" s="34">
        <f aca="true" t="shared" si="59" ref="B528:B534">$B$5-C528</f>
        <v>7950.641660539168</v>
      </c>
      <c r="C528" s="32">
        <f t="shared" si="56"/>
        <v>75.22274724047227</v>
      </c>
      <c r="D528" s="23">
        <f t="shared" si="55"/>
        <v>8025.86440777964</v>
      </c>
      <c r="E528" s="36">
        <f t="shared" si="57"/>
        <v>47929.11343238308</v>
      </c>
      <c r="G528" s="65">
        <v>514</v>
      </c>
      <c r="H528" s="65">
        <f>ROUND(雙周繳款金額-'雙週繳款(本息平均)'!$I528,0)</f>
        <v>7902</v>
      </c>
      <c r="I528" s="65">
        <f>ROUND(K527*期利率,0)</f>
        <v>96</v>
      </c>
      <c r="J528" s="65">
        <f aca="true" t="shared" si="60" ref="J528:J536">H528+I528</f>
        <v>7998</v>
      </c>
      <c r="K528" s="65">
        <f>K527-H528</f>
        <v>63459</v>
      </c>
    </row>
    <row r="529" spans="1:11" ht="15.75">
      <c r="A529" s="29">
        <f t="shared" si="58"/>
        <v>515</v>
      </c>
      <c r="B529" s="34">
        <f t="shared" si="59"/>
        <v>7961.3444473898935</v>
      </c>
      <c r="C529" s="32">
        <f t="shared" si="56"/>
        <v>64.51996038974646</v>
      </c>
      <c r="D529" s="23">
        <f t="shared" si="55"/>
        <v>8025.86440777964</v>
      </c>
      <c r="E529" s="36">
        <f t="shared" si="57"/>
        <v>39967.768984993185</v>
      </c>
      <c r="G529" s="65">
        <v>515</v>
      </c>
      <c r="H529" s="65">
        <f>ROUND(雙周繳款金額-'雙週繳款(本息平均)'!$I529,0)</f>
        <v>7913</v>
      </c>
      <c r="I529" s="65">
        <f>ROUND(K528*期利率,0)</f>
        <v>85</v>
      </c>
      <c r="J529" s="65">
        <f t="shared" si="60"/>
        <v>7998</v>
      </c>
      <c r="K529" s="65">
        <f>K528-H529</f>
        <v>55546</v>
      </c>
    </row>
    <row r="530" spans="1:11" ht="15.75">
      <c r="A530" s="29">
        <f t="shared" si="58"/>
        <v>516</v>
      </c>
      <c r="B530" s="34">
        <f t="shared" si="59"/>
        <v>7972.061641838302</v>
      </c>
      <c r="C530" s="32">
        <f t="shared" si="56"/>
        <v>53.802765941336986</v>
      </c>
      <c r="D530" s="23">
        <f t="shared" si="55"/>
        <v>8025.86440777964</v>
      </c>
      <c r="E530" s="36">
        <f t="shared" si="57"/>
        <v>31995.70734315488</v>
      </c>
      <c r="G530" s="65">
        <v>516</v>
      </c>
      <c r="H530" s="65">
        <f>ROUND(雙周繳款金額-'雙週繳款(本息平均)'!$I530,0)</f>
        <v>7923</v>
      </c>
      <c r="I530" s="65">
        <f>ROUND(K529*期利率,0)</f>
        <v>75</v>
      </c>
      <c r="J530" s="65">
        <f t="shared" si="60"/>
        <v>7998</v>
      </c>
      <c r="K530" s="65">
        <f>K529-H530</f>
        <v>47623</v>
      </c>
    </row>
    <row r="531" spans="1:11" ht="15.75">
      <c r="A531" s="29">
        <f t="shared" si="58"/>
        <v>517</v>
      </c>
      <c r="B531" s="34">
        <f t="shared" si="59"/>
        <v>7982.793263279239</v>
      </c>
      <c r="C531" s="32">
        <f t="shared" si="56"/>
        <v>43.071144500400806</v>
      </c>
      <c r="D531" s="23">
        <f t="shared" si="55"/>
        <v>8025.86440777964</v>
      </c>
      <c r="E531" s="36">
        <f t="shared" si="57"/>
        <v>24012.91407987564</v>
      </c>
      <c r="G531" s="65">
        <v>517</v>
      </c>
      <c r="H531" s="65">
        <f>ROUND(雙周繳款金額-'雙週繳款(本息平均)'!$I531,0)</f>
        <v>7934</v>
      </c>
      <c r="I531" s="65">
        <f>ROUND(K530*期利率,0)</f>
        <v>64</v>
      </c>
      <c r="J531" s="65">
        <f t="shared" si="60"/>
        <v>7998</v>
      </c>
      <c r="K531" s="65">
        <f>K530-H531</f>
        <v>39689</v>
      </c>
    </row>
    <row r="532" spans="1:11" ht="15.75">
      <c r="A532" s="29">
        <f t="shared" si="58"/>
        <v>518</v>
      </c>
      <c r="B532" s="34">
        <f t="shared" si="59"/>
        <v>7993.539331133653</v>
      </c>
      <c r="C532" s="32">
        <f t="shared" si="56"/>
        <v>32.32507664598644</v>
      </c>
      <c r="D532" s="23">
        <f t="shared" si="55"/>
        <v>8025.86440777964</v>
      </c>
      <c r="E532" s="36">
        <f t="shared" si="57"/>
        <v>16019.37474874199</v>
      </c>
      <c r="G532" s="65">
        <v>518</v>
      </c>
      <c r="H532" s="65">
        <f>ROUND(雙周繳款金額-'雙週繳款(本息平均)'!$I532,0)</f>
        <v>7945</v>
      </c>
      <c r="I532" s="65">
        <f>ROUND(K531*期利率,0)</f>
        <v>53</v>
      </c>
      <c r="J532" s="65">
        <f t="shared" si="60"/>
        <v>7998</v>
      </c>
      <c r="K532" s="65">
        <f>K531-H532</f>
        <v>31744</v>
      </c>
    </row>
    <row r="533" spans="1:11" ht="15.75">
      <c r="A533" s="29">
        <f t="shared" si="58"/>
        <v>519</v>
      </c>
      <c r="B533" s="34">
        <f t="shared" si="59"/>
        <v>8004.299864848641</v>
      </c>
      <c r="C533" s="32">
        <f t="shared" si="56"/>
        <v>21.564542930998833</v>
      </c>
      <c r="D533" s="23">
        <f t="shared" si="55"/>
        <v>8025.86440777964</v>
      </c>
      <c r="E533" s="36">
        <f t="shared" si="57"/>
        <v>8015.074883893349</v>
      </c>
      <c r="G533" s="65">
        <v>519</v>
      </c>
      <c r="H533" s="65">
        <f>ROUND(雙周繳款金額-'雙週繳款(本息平均)'!$I533,0)</f>
        <v>7955</v>
      </c>
      <c r="I533" s="65">
        <f>ROUND(K532*期利率,0)</f>
        <v>43</v>
      </c>
      <c r="J533" s="65">
        <f t="shared" si="60"/>
        <v>7998</v>
      </c>
      <c r="K533" s="65">
        <f>K532-H533</f>
        <v>23789</v>
      </c>
    </row>
    <row r="534" spans="1:11" ht="16.5" thickBot="1">
      <c r="A534" s="30">
        <f t="shared" si="58"/>
        <v>520</v>
      </c>
      <c r="B534" s="35">
        <f t="shared" si="59"/>
        <v>8015.074883897476</v>
      </c>
      <c r="C534" s="33">
        <f t="shared" si="56"/>
        <v>10.789523882164124</v>
      </c>
      <c r="D534" s="24">
        <f t="shared" si="55"/>
        <v>8025.86440777964</v>
      </c>
      <c r="E534" s="37">
        <f t="shared" si="57"/>
        <v>-4.127286956645548E-09</v>
      </c>
      <c r="G534" s="65">
        <v>520</v>
      </c>
      <c r="H534" s="65">
        <f>ROUND(雙周繳款金額-'雙週繳款(本息平均)'!$I534,0)</f>
        <v>7966</v>
      </c>
      <c r="I534" s="65">
        <f>ROUND(K533*期利率,0)</f>
        <v>32</v>
      </c>
      <c r="J534" s="65">
        <f t="shared" si="60"/>
        <v>7998</v>
      </c>
      <c r="K534" s="65">
        <f>K533-H534</f>
        <v>15823</v>
      </c>
    </row>
    <row r="535" spans="7:11" ht="15.75">
      <c r="G535" s="65">
        <v>521</v>
      </c>
      <c r="H535" s="65">
        <f>ROUND(雙周繳款金額-'雙週繳款(本息平均)'!$I535,0)</f>
        <v>7977</v>
      </c>
      <c r="I535" s="65">
        <f>ROUND(K534*期利率,0)</f>
        <v>21</v>
      </c>
      <c r="J535" s="65">
        <f t="shared" si="60"/>
        <v>7998</v>
      </c>
      <c r="K535" s="65">
        <f>K534-H535</f>
        <v>7846</v>
      </c>
    </row>
    <row r="536" spans="7:11" ht="15.75">
      <c r="G536" s="65">
        <v>522</v>
      </c>
      <c r="H536" s="65">
        <f>K535</f>
        <v>7846</v>
      </c>
      <c r="I536" s="65">
        <f>ROUND(K535*期利率,0)</f>
        <v>11</v>
      </c>
      <c r="J536" s="65">
        <f t="shared" si="60"/>
        <v>7857</v>
      </c>
      <c r="K536" s="65">
        <f>K535-H536</f>
        <v>0</v>
      </c>
    </row>
  </sheetData>
  <sheetProtection/>
  <hyperlinks>
    <hyperlink ref="A8" r:id="rId1" display="怪老子理財"/>
  </hyperlinks>
  <printOptions/>
  <pageMargins left="0.75" right="0.75" top="1" bottom="1" header="0.5" footer="0.5"/>
  <pageSetup horizontalDpi="300" verticalDpi="300" orientation="portrait" paperSize="9" r:id="rId4"/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test</cp:lastModifiedBy>
  <cp:lastPrinted>2007-04-25T06:51:07Z</cp:lastPrinted>
  <dcterms:created xsi:type="dcterms:W3CDTF">2007-04-09T10:07:11Z</dcterms:created>
  <dcterms:modified xsi:type="dcterms:W3CDTF">2017-11-09T03:27:44Z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