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6be61b5f7cec53/鏡周刊/稿件/"/>
    </mc:Choice>
  </mc:AlternateContent>
  <xr:revisionPtr revIDLastSave="79" documentId="13_ncr:40009_{CB306FFB-B1FE-4FE3-8601-84B411F07F76}" xr6:coauthVersionLast="45" xr6:coauthVersionMax="45" xr10:uidLastSave="{DEC21CC8-2134-4717-B781-13837953E17D}"/>
  <bookViews>
    <workbookView xWindow="-110" yWindow="-110" windowWidth="19420" windowHeight="10420" xr2:uid="{00000000-000D-0000-FFFF-FFFF00000000}"/>
  </bookViews>
  <sheets>
    <sheet name="試算明細" sheetId="2" r:id="rId1"/>
  </sheets>
  <definedNames>
    <definedName name="年化報酬率">試算明細!$B$8</definedName>
    <definedName name="自有資金">試算明細!$B$5</definedName>
    <definedName name="投入金額">試算明細!$B$1</definedName>
    <definedName name="投入模式">試算明細!#REF!</definedName>
    <definedName name="累積報酬率">試算明細!$B$6</definedName>
    <definedName name="最大報酬率">試算明細!$B$9</definedName>
    <definedName name="最小報酬率">試算明細!$B$10</definedName>
    <definedName name="期間_年">試算明細!$B$7</definedName>
    <definedName name="貸款比例">試算明細!$B$2</definedName>
    <definedName name="貸款利率">試算明細!$B$3</definedName>
    <definedName name="貸款金額">試算明細!$B$4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5" i="2" l="1"/>
  <c r="B7" i="2"/>
  <c r="E16" i="2"/>
  <c r="E17" i="2"/>
  <c r="E18" i="2"/>
  <c r="E19" i="2"/>
  <c r="E20" i="2"/>
  <c r="E21" i="2"/>
  <c r="E22" i="2"/>
  <c r="E23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3" i="2"/>
  <c r="E504" i="2"/>
  <c r="E505" i="2"/>
  <c r="E506" i="2"/>
  <c r="E507" i="2"/>
  <c r="E508" i="2"/>
  <c r="E509" i="2"/>
  <c r="E510" i="2"/>
  <c r="E511" i="2"/>
  <c r="E512" i="2"/>
  <c r="E513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F15" i="2" l="1"/>
  <c r="G15" i="2" s="1"/>
  <c r="D16" i="2" s="1"/>
  <c r="B4" i="2"/>
  <c r="B5" i="2" l="1"/>
  <c r="E63" i="2"/>
  <c r="E279" i="2"/>
  <c r="E339" i="2"/>
  <c r="E359" i="2"/>
  <c r="E403" i="2"/>
  <c r="E443" i="2"/>
  <c r="E615" i="2"/>
  <c r="E675" i="2"/>
  <c r="E482" i="2"/>
  <c r="E534" i="2"/>
  <c r="E24" i="2"/>
  <c r="E40" i="2"/>
  <c r="E80" i="2"/>
  <c r="E100" i="2"/>
  <c r="E204" i="2"/>
  <c r="E300" i="2"/>
  <c r="E380" i="2"/>
  <c r="E464" i="2"/>
  <c r="E636" i="2"/>
  <c r="E122" i="2"/>
  <c r="E266" i="2"/>
  <c r="E502" i="2"/>
  <c r="E514" i="2"/>
  <c r="E654" i="2"/>
  <c r="E165" i="2"/>
  <c r="E185" i="2"/>
  <c r="E225" i="2"/>
  <c r="E245" i="2"/>
  <c r="E421" i="2"/>
  <c r="E553" i="2"/>
  <c r="E593" i="2"/>
  <c r="E142" i="2"/>
  <c r="E318" i="2"/>
  <c r="E574" i="2"/>
  <c r="H15" i="2"/>
  <c r="I15" i="2" s="1"/>
  <c r="K15" i="2" l="1"/>
  <c r="J15" i="2"/>
  <c r="F16" i="2"/>
  <c r="G16" i="2" l="1"/>
  <c r="D17" i="2" s="1"/>
  <c r="F17" i="2" l="1"/>
  <c r="G17" i="2" s="1"/>
  <c r="H16" i="2"/>
  <c r="I16" i="2" s="1"/>
  <c r="J16" i="2" s="1"/>
  <c r="H17" i="2" l="1"/>
  <c r="I17" i="2" s="1"/>
  <c r="J17" i="2" s="1"/>
  <c r="D18" i="2"/>
  <c r="F18" i="2" s="1"/>
  <c r="G18" i="2" s="1"/>
  <c r="K16" i="2"/>
  <c r="K17" i="2" l="1"/>
  <c r="H18" i="2"/>
  <c r="I18" i="2" s="1"/>
  <c r="J18" i="2" s="1"/>
  <c r="D19" i="2"/>
  <c r="F19" i="2" s="1"/>
  <c r="G19" i="2" s="1"/>
  <c r="K18" i="2" l="1"/>
  <c r="H19" i="2"/>
  <c r="I19" i="2" s="1"/>
  <c r="J19" i="2" s="1"/>
  <c r="D20" i="2"/>
  <c r="F20" i="2" s="1"/>
  <c r="G20" i="2" s="1"/>
  <c r="D21" i="2" s="1"/>
  <c r="K19" i="2" l="1"/>
  <c r="F21" i="2"/>
  <c r="G21" i="2" s="1"/>
  <c r="D22" i="2" s="1"/>
  <c r="H20" i="2"/>
  <c r="I20" i="2" s="1"/>
  <c r="J20" i="2" s="1"/>
  <c r="K20" i="2" l="1"/>
  <c r="F22" i="2"/>
  <c r="G22" i="2" s="1"/>
  <c r="D23" i="2" s="1"/>
  <c r="H21" i="2"/>
  <c r="I21" i="2" s="1"/>
  <c r="J21" i="2" s="1"/>
  <c r="K21" i="2" l="1"/>
  <c r="F23" i="2"/>
  <c r="G23" i="2" s="1"/>
  <c r="D24" i="2" s="1"/>
  <c r="H22" i="2"/>
  <c r="I22" i="2" s="1"/>
  <c r="J22" i="2" s="1"/>
  <c r="K22" i="2" l="1"/>
  <c r="F24" i="2"/>
  <c r="G24" i="2" s="1"/>
  <c r="D25" i="2" s="1"/>
  <c r="H23" i="2"/>
  <c r="I23" i="2" s="1"/>
  <c r="J23" i="2" s="1"/>
  <c r="K23" i="2" l="1"/>
  <c r="F25" i="2"/>
  <c r="G25" i="2" s="1"/>
  <c r="D26" i="2" s="1"/>
  <c r="H24" i="2"/>
  <c r="I24" i="2" s="1"/>
  <c r="J24" i="2" s="1"/>
  <c r="K24" i="2" l="1"/>
  <c r="F26" i="2"/>
  <c r="G26" i="2" s="1"/>
  <c r="D27" i="2" s="1"/>
  <c r="H25" i="2"/>
  <c r="I25" i="2" s="1"/>
  <c r="J25" i="2" s="1"/>
  <c r="K25" i="2" l="1"/>
  <c r="F27" i="2"/>
  <c r="G27" i="2" s="1"/>
  <c r="D28" i="2" s="1"/>
  <c r="H26" i="2"/>
  <c r="I26" i="2" s="1"/>
  <c r="J26" i="2" s="1"/>
  <c r="K26" i="2" l="1"/>
  <c r="F28" i="2"/>
  <c r="G28" i="2" s="1"/>
  <c r="D29" i="2" s="1"/>
  <c r="H27" i="2"/>
  <c r="I27" i="2" s="1"/>
  <c r="J27" i="2" s="1"/>
  <c r="K27" i="2" l="1"/>
  <c r="F29" i="2"/>
  <c r="G29" i="2" s="1"/>
  <c r="D30" i="2" s="1"/>
  <c r="H28" i="2"/>
  <c r="I28" i="2" s="1"/>
  <c r="J28" i="2" s="1"/>
  <c r="K28" i="2" l="1"/>
  <c r="F30" i="2"/>
  <c r="G30" i="2" s="1"/>
  <c r="D31" i="2" s="1"/>
  <c r="H29" i="2"/>
  <c r="I29" i="2" s="1"/>
  <c r="J29" i="2" s="1"/>
  <c r="K29" i="2" l="1"/>
  <c r="F31" i="2"/>
  <c r="G31" i="2" s="1"/>
  <c r="D32" i="2" s="1"/>
  <c r="H30" i="2"/>
  <c r="I30" i="2" s="1"/>
  <c r="J30" i="2" s="1"/>
  <c r="K30" i="2" l="1"/>
  <c r="F32" i="2"/>
  <c r="G32" i="2" s="1"/>
  <c r="D33" i="2" s="1"/>
  <c r="H31" i="2"/>
  <c r="I31" i="2" s="1"/>
  <c r="J31" i="2" s="1"/>
  <c r="K31" i="2" l="1"/>
  <c r="F33" i="2"/>
  <c r="G33" i="2" s="1"/>
  <c r="D34" i="2" s="1"/>
  <c r="H32" i="2"/>
  <c r="I32" i="2" s="1"/>
  <c r="J32" i="2" s="1"/>
  <c r="K32" i="2" l="1"/>
  <c r="F34" i="2"/>
  <c r="G34" i="2" s="1"/>
  <c r="D35" i="2" s="1"/>
  <c r="H33" i="2"/>
  <c r="I33" i="2" s="1"/>
  <c r="J33" i="2" s="1"/>
  <c r="K33" i="2" l="1"/>
  <c r="F35" i="2"/>
  <c r="G35" i="2" s="1"/>
  <c r="D36" i="2" s="1"/>
  <c r="H34" i="2"/>
  <c r="I34" i="2" s="1"/>
  <c r="J34" i="2" s="1"/>
  <c r="K34" i="2" l="1"/>
  <c r="F36" i="2"/>
  <c r="G36" i="2" s="1"/>
  <c r="D37" i="2" s="1"/>
  <c r="H35" i="2"/>
  <c r="I35" i="2" s="1"/>
  <c r="J35" i="2" s="1"/>
  <c r="K35" i="2" l="1"/>
  <c r="F37" i="2"/>
  <c r="G37" i="2" s="1"/>
  <c r="D38" i="2" s="1"/>
  <c r="H36" i="2"/>
  <c r="I36" i="2" s="1"/>
  <c r="J36" i="2" s="1"/>
  <c r="K36" i="2" l="1"/>
  <c r="F38" i="2"/>
  <c r="G38" i="2" s="1"/>
  <c r="D39" i="2" s="1"/>
  <c r="H37" i="2"/>
  <c r="I37" i="2" s="1"/>
  <c r="J37" i="2" s="1"/>
  <c r="K37" i="2" l="1"/>
  <c r="F39" i="2"/>
  <c r="G39" i="2" s="1"/>
  <c r="D40" i="2" s="1"/>
  <c r="H38" i="2"/>
  <c r="I38" i="2" s="1"/>
  <c r="J38" i="2" s="1"/>
  <c r="K38" i="2" l="1"/>
  <c r="F40" i="2"/>
  <c r="G40" i="2" s="1"/>
  <c r="D41" i="2" s="1"/>
  <c r="H39" i="2"/>
  <c r="I39" i="2" s="1"/>
  <c r="J39" i="2" s="1"/>
  <c r="K39" i="2" l="1"/>
  <c r="F41" i="2"/>
  <c r="G41" i="2" s="1"/>
  <c r="D42" i="2" s="1"/>
  <c r="H40" i="2"/>
  <c r="I40" i="2" s="1"/>
  <c r="J40" i="2" s="1"/>
  <c r="K40" i="2" l="1"/>
  <c r="F42" i="2"/>
  <c r="G42" i="2" s="1"/>
  <c r="D43" i="2" s="1"/>
  <c r="H41" i="2"/>
  <c r="I41" i="2" s="1"/>
  <c r="J41" i="2" s="1"/>
  <c r="K41" i="2" l="1"/>
  <c r="F43" i="2"/>
  <c r="G43" i="2" s="1"/>
  <c r="D44" i="2" s="1"/>
  <c r="H42" i="2"/>
  <c r="I42" i="2" s="1"/>
  <c r="J42" i="2" s="1"/>
  <c r="K42" i="2" l="1"/>
  <c r="F44" i="2"/>
  <c r="G44" i="2" s="1"/>
  <c r="D45" i="2" s="1"/>
  <c r="H43" i="2"/>
  <c r="I43" i="2" s="1"/>
  <c r="J43" i="2" s="1"/>
  <c r="K43" i="2" l="1"/>
  <c r="F45" i="2"/>
  <c r="G45" i="2" s="1"/>
  <c r="D46" i="2" s="1"/>
  <c r="H44" i="2"/>
  <c r="I44" i="2" s="1"/>
  <c r="J44" i="2" s="1"/>
  <c r="K44" i="2" l="1"/>
  <c r="F46" i="2"/>
  <c r="G46" i="2" s="1"/>
  <c r="D47" i="2" s="1"/>
  <c r="H45" i="2"/>
  <c r="I45" i="2" s="1"/>
  <c r="J45" i="2" s="1"/>
  <c r="K45" i="2" l="1"/>
  <c r="F47" i="2"/>
  <c r="G47" i="2" s="1"/>
  <c r="D48" i="2" s="1"/>
  <c r="H46" i="2"/>
  <c r="I46" i="2" s="1"/>
  <c r="J46" i="2" s="1"/>
  <c r="K46" i="2" l="1"/>
  <c r="F48" i="2"/>
  <c r="G48" i="2" s="1"/>
  <c r="H47" i="2"/>
  <c r="I47" i="2" s="1"/>
  <c r="J47" i="2" s="1"/>
  <c r="D49" i="2" l="1"/>
  <c r="F49" i="2" s="1"/>
  <c r="G49" i="2" s="1"/>
  <c r="K47" i="2"/>
  <c r="H48" i="2"/>
  <c r="I48" i="2" s="1"/>
  <c r="J48" i="2" s="1"/>
  <c r="D50" i="2" l="1"/>
  <c r="F50" i="2" s="1"/>
  <c r="G50" i="2" s="1"/>
  <c r="H49" i="2"/>
  <c r="I49" i="2" s="1"/>
  <c r="K49" i="2" s="1"/>
  <c r="K48" i="2"/>
  <c r="H50" i="2" l="1"/>
  <c r="I50" i="2" s="1"/>
  <c r="D51" i="2"/>
  <c r="F51" i="2" s="1"/>
  <c r="G51" i="2" s="1"/>
  <c r="J49" i="2"/>
  <c r="D52" i="2" l="1"/>
  <c r="F52" i="2" s="1"/>
  <c r="G52" i="2" s="1"/>
  <c r="H51" i="2"/>
  <c r="I51" i="2" s="1"/>
  <c r="J50" i="2"/>
  <c r="K50" i="2"/>
  <c r="J51" i="2" l="1"/>
  <c r="K51" i="2"/>
  <c r="H52" i="2"/>
  <c r="I52" i="2" s="1"/>
  <c r="D53" i="2"/>
  <c r="F53" i="2" s="1"/>
  <c r="G53" i="2" s="1"/>
  <c r="D54" i="2" l="1"/>
  <c r="F54" i="2" s="1"/>
  <c r="G54" i="2" s="1"/>
  <c r="H53" i="2"/>
  <c r="I53" i="2" s="1"/>
  <c r="J52" i="2"/>
  <c r="K52" i="2"/>
  <c r="K53" i="2" l="1"/>
  <c r="J53" i="2"/>
  <c r="D55" i="2"/>
  <c r="F55" i="2" s="1"/>
  <c r="G55" i="2" s="1"/>
  <c r="H54" i="2"/>
  <c r="I54" i="2" s="1"/>
  <c r="D56" i="2" l="1"/>
  <c r="F56" i="2" s="1"/>
  <c r="G56" i="2" s="1"/>
  <c r="H55" i="2"/>
  <c r="I55" i="2" s="1"/>
  <c r="J54" i="2"/>
  <c r="K54" i="2"/>
  <c r="J55" i="2" l="1"/>
  <c r="K55" i="2"/>
  <c r="D57" i="2"/>
  <c r="F57" i="2" s="1"/>
  <c r="G57" i="2" s="1"/>
  <c r="H56" i="2"/>
  <c r="I56" i="2" s="1"/>
  <c r="D58" i="2" l="1"/>
  <c r="F58" i="2" s="1"/>
  <c r="G58" i="2" s="1"/>
  <c r="H57" i="2"/>
  <c r="I57" i="2" s="1"/>
  <c r="K56" i="2"/>
  <c r="J56" i="2"/>
  <c r="K57" i="2" l="1"/>
  <c r="J57" i="2"/>
  <c r="D59" i="2"/>
  <c r="F59" i="2" s="1"/>
  <c r="G59" i="2" s="1"/>
  <c r="H58" i="2"/>
  <c r="I58" i="2" s="1"/>
  <c r="K58" i="2" l="1"/>
  <c r="J58" i="2"/>
  <c r="D60" i="2"/>
  <c r="F60" i="2" s="1"/>
  <c r="G60" i="2" s="1"/>
  <c r="H59" i="2"/>
  <c r="I59" i="2" s="1"/>
  <c r="J59" i="2" l="1"/>
  <c r="K59" i="2"/>
  <c r="D61" i="2"/>
  <c r="F61" i="2" s="1"/>
  <c r="G61" i="2" s="1"/>
  <c r="H60" i="2"/>
  <c r="I60" i="2" s="1"/>
  <c r="K60" i="2" l="1"/>
  <c r="J60" i="2"/>
  <c r="D62" i="2"/>
  <c r="F62" i="2" s="1"/>
  <c r="G62" i="2" s="1"/>
  <c r="H61" i="2"/>
  <c r="I61" i="2" s="1"/>
  <c r="D63" i="2" l="1"/>
  <c r="F63" i="2" s="1"/>
  <c r="G63" i="2" s="1"/>
  <c r="H62" i="2"/>
  <c r="I62" i="2" s="1"/>
  <c r="J61" i="2"/>
  <c r="K61" i="2"/>
  <c r="J62" i="2" l="1"/>
  <c r="K62" i="2"/>
  <c r="D64" i="2"/>
  <c r="F64" i="2" s="1"/>
  <c r="G64" i="2" s="1"/>
  <c r="H63" i="2"/>
  <c r="I63" i="2" s="1"/>
  <c r="D65" i="2" l="1"/>
  <c r="F65" i="2" s="1"/>
  <c r="G65" i="2" s="1"/>
  <c r="H64" i="2"/>
  <c r="I64" i="2" s="1"/>
  <c r="J63" i="2"/>
  <c r="K63" i="2"/>
  <c r="K64" i="2" l="1"/>
  <c r="J64" i="2"/>
  <c r="D66" i="2"/>
  <c r="F66" i="2" s="1"/>
  <c r="G66" i="2" s="1"/>
  <c r="H65" i="2"/>
  <c r="I65" i="2" s="1"/>
  <c r="D67" i="2" l="1"/>
  <c r="F67" i="2" s="1"/>
  <c r="G67" i="2" s="1"/>
  <c r="H66" i="2"/>
  <c r="I66" i="2" s="1"/>
  <c r="K65" i="2"/>
  <c r="J65" i="2"/>
  <c r="K66" i="2" l="1"/>
  <c r="J66" i="2"/>
  <c r="D68" i="2"/>
  <c r="F68" i="2" s="1"/>
  <c r="G68" i="2" s="1"/>
  <c r="H67" i="2"/>
  <c r="I67" i="2" s="1"/>
  <c r="H68" i="2" l="1"/>
  <c r="I68" i="2" s="1"/>
  <c r="D69" i="2"/>
  <c r="F69" i="2" s="1"/>
  <c r="G69" i="2" s="1"/>
  <c r="K67" i="2"/>
  <c r="J67" i="2"/>
  <c r="D70" i="2" l="1"/>
  <c r="F70" i="2" s="1"/>
  <c r="G70" i="2" s="1"/>
  <c r="H69" i="2"/>
  <c r="I69" i="2" s="1"/>
  <c r="J68" i="2"/>
  <c r="K68" i="2"/>
  <c r="J69" i="2" l="1"/>
  <c r="K69" i="2"/>
  <c r="D71" i="2"/>
  <c r="F71" i="2" s="1"/>
  <c r="G71" i="2" s="1"/>
  <c r="H70" i="2"/>
  <c r="I70" i="2" s="1"/>
  <c r="H71" i="2" l="1"/>
  <c r="I71" i="2" s="1"/>
  <c r="D72" i="2"/>
  <c r="F72" i="2" s="1"/>
  <c r="G72" i="2" s="1"/>
  <c r="J70" i="2"/>
  <c r="K70" i="2"/>
  <c r="D73" i="2" l="1"/>
  <c r="F73" i="2" s="1"/>
  <c r="G73" i="2" s="1"/>
  <c r="H72" i="2"/>
  <c r="I72" i="2" s="1"/>
  <c r="J71" i="2"/>
  <c r="K71" i="2"/>
  <c r="J72" i="2" l="1"/>
  <c r="K72" i="2"/>
  <c r="D74" i="2"/>
  <c r="F74" i="2" s="1"/>
  <c r="G74" i="2" s="1"/>
  <c r="H73" i="2"/>
  <c r="I73" i="2" s="1"/>
  <c r="D75" i="2" l="1"/>
  <c r="F75" i="2" s="1"/>
  <c r="G75" i="2" s="1"/>
  <c r="H74" i="2"/>
  <c r="I74" i="2" s="1"/>
  <c r="K73" i="2"/>
  <c r="J73" i="2"/>
  <c r="J74" i="2" l="1"/>
  <c r="K74" i="2"/>
  <c r="D76" i="2"/>
  <c r="F76" i="2" s="1"/>
  <c r="G76" i="2" s="1"/>
  <c r="H75" i="2"/>
  <c r="I75" i="2" s="1"/>
  <c r="K75" i="2" l="1"/>
  <c r="J75" i="2"/>
  <c r="D77" i="2"/>
  <c r="F77" i="2" s="1"/>
  <c r="G77" i="2" s="1"/>
  <c r="H76" i="2"/>
  <c r="I76" i="2" s="1"/>
  <c r="D78" i="2" l="1"/>
  <c r="F78" i="2" s="1"/>
  <c r="G78" i="2" s="1"/>
  <c r="H77" i="2"/>
  <c r="I77" i="2" s="1"/>
  <c r="J76" i="2"/>
  <c r="K76" i="2"/>
  <c r="J77" i="2" l="1"/>
  <c r="K77" i="2"/>
  <c r="D79" i="2"/>
  <c r="F79" i="2" s="1"/>
  <c r="G79" i="2" s="1"/>
  <c r="H78" i="2"/>
  <c r="I78" i="2" s="1"/>
  <c r="D80" i="2" l="1"/>
  <c r="F80" i="2" s="1"/>
  <c r="G80" i="2" s="1"/>
  <c r="H79" i="2"/>
  <c r="I79" i="2" s="1"/>
  <c r="J78" i="2"/>
  <c r="K78" i="2"/>
  <c r="K79" i="2" l="1"/>
  <c r="J79" i="2"/>
  <c r="D81" i="2"/>
  <c r="F81" i="2" s="1"/>
  <c r="G81" i="2" s="1"/>
  <c r="H80" i="2"/>
  <c r="I80" i="2" s="1"/>
  <c r="J80" i="2" l="1"/>
  <c r="K80" i="2"/>
  <c r="D82" i="2"/>
  <c r="F82" i="2" s="1"/>
  <c r="G82" i="2" s="1"/>
  <c r="H81" i="2"/>
  <c r="I81" i="2" s="1"/>
  <c r="D83" i="2" l="1"/>
  <c r="F83" i="2" s="1"/>
  <c r="G83" i="2" s="1"/>
  <c r="H82" i="2"/>
  <c r="I82" i="2" s="1"/>
  <c r="J81" i="2"/>
  <c r="K81" i="2"/>
  <c r="K82" i="2" l="1"/>
  <c r="J82" i="2"/>
  <c r="D84" i="2"/>
  <c r="F84" i="2" s="1"/>
  <c r="G84" i="2" s="1"/>
  <c r="H83" i="2"/>
  <c r="I83" i="2" s="1"/>
  <c r="J83" i="2" l="1"/>
  <c r="K83" i="2"/>
  <c r="D85" i="2"/>
  <c r="F85" i="2" s="1"/>
  <c r="G85" i="2" s="1"/>
  <c r="H84" i="2"/>
  <c r="I84" i="2" s="1"/>
  <c r="D86" i="2" l="1"/>
  <c r="F86" i="2" s="1"/>
  <c r="G86" i="2" s="1"/>
  <c r="H85" i="2"/>
  <c r="I85" i="2" s="1"/>
  <c r="K84" i="2"/>
  <c r="J84" i="2"/>
  <c r="K85" i="2" l="1"/>
  <c r="J85" i="2"/>
  <c r="D87" i="2"/>
  <c r="F87" i="2" s="1"/>
  <c r="G87" i="2" s="1"/>
  <c r="H86" i="2"/>
  <c r="I86" i="2" s="1"/>
  <c r="D88" i="2" l="1"/>
  <c r="F88" i="2" s="1"/>
  <c r="G88" i="2" s="1"/>
  <c r="H87" i="2"/>
  <c r="I87" i="2" s="1"/>
  <c r="K86" i="2"/>
  <c r="J86" i="2"/>
  <c r="J87" i="2" l="1"/>
  <c r="K87" i="2"/>
  <c r="H88" i="2"/>
  <c r="I88" i="2" s="1"/>
  <c r="D89" i="2"/>
  <c r="F89" i="2" s="1"/>
  <c r="G89" i="2" s="1"/>
  <c r="D90" i="2" l="1"/>
  <c r="F90" i="2" s="1"/>
  <c r="G90" i="2" s="1"/>
  <c r="H89" i="2"/>
  <c r="I89" i="2" s="1"/>
  <c r="K88" i="2"/>
  <c r="J88" i="2"/>
  <c r="J89" i="2" l="1"/>
  <c r="K89" i="2"/>
  <c r="D91" i="2"/>
  <c r="F91" i="2" s="1"/>
  <c r="G91" i="2" s="1"/>
  <c r="H90" i="2"/>
  <c r="I90" i="2" s="1"/>
  <c r="H91" i="2" l="1"/>
  <c r="I91" i="2" s="1"/>
  <c r="D92" i="2"/>
  <c r="F92" i="2" s="1"/>
  <c r="G92" i="2" s="1"/>
  <c r="K90" i="2"/>
  <c r="J90" i="2"/>
  <c r="D93" i="2" l="1"/>
  <c r="F93" i="2" s="1"/>
  <c r="G93" i="2" s="1"/>
  <c r="H92" i="2"/>
  <c r="I92" i="2" s="1"/>
  <c r="J91" i="2"/>
  <c r="K91" i="2"/>
  <c r="J92" i="2" l="1"/>
  <c r="K92" i="2"/>
  <c r="H93" i="2"/>
  <c r="I93" i="2" s="1"/>
  <c r="D94" i="2"/>
  <c r="F94" i="2" s="1"/>
  <c r="G94" i="2" s="1"/>
  <c r="J93" i="2" l="1"/>
  <c r="K93" i="2"/>
  <c r="H94" i="2"/>
  <c r="I94" i="2" s="1"/>
  <c r="D95" i="2"/>
  <c r="F95" i="2" s="1"/>
  <c r="G95" i="2" s="1"/>
  <c r="K94" i="2" l="1"/>
  <c r="J94" i="2"/>
  <c r="H95" i="2"/>
  <c r="I95" i="2" s="1"/>
  <c r="D96" i="2"/>
  <c r="F96" i="2" s="1"/>
  <c r="G96" i="2" s="1"/>
  <c r="J95" i="2" l="1"/>
  <c r="K95" i="2"/>
  <c r="D97" i="2"/>
  <c r="F97" i="2" s="1"/>
  <c r="G97" i="2" s="1"/>
  <c r="H96" i="2"/>
  <c r="I96" i="2" s="1"/>
  <c r="D98" i="2" l="1"/>
  <c r="F98" i="2" s="1"/>
  <c r="G98" i="2" s="1"/>
  <c r="H97" i="2"/>
  <c r="I97" i="2" s="1"/>
  <c r="J96" i="2"/>
  <c r="K96" i="2"/>
  <c r="K97" i="2" l="1"/>
  <c r="J97" i="2"/>
  <c r="D99" i="2"/>
  <c r="F99" i="2" s="1"/>
  <c r="G99" i="2" s="1"/>
  <c r="H98" i="2"/>
  <c r="I98" i="2" s="1"/>
  <c r="J98" i="2" l="1"/>
  <c r="K98" i="2"/>
  <c r="D100" i="2"/>
  <c r="F100" i="2" s="1"/>
  <c r="G100" i="2" s="1"/>
  <c r="H99" i="2"/>
  <c r="I99" i="2" s="1"/>
  <c r="H100" i="2" l="1"/>
  <c r="I100" i="2" s="1"/>
  <c r="D101" i="2"/>
  <c r="F101" i="2" s="1"/>
  <c r="G101" i="2" s="1"/>
  <c r="K99" i="2"/>
  <c r="J99" i="2"/>
  <c r="D102" i="2" l="1"/>
  <c r="F102" i="2" s="1"/>
  <c r="G102" i="2" s="1"/>
  <c r="H101" i="2"/>
  <c r="I101" i="2" s="1"/>
  <c r="J100" i="2"/>
  <c r="K100" i="2"/>
  <c r="K101" i="2" l="1"/>
  <c r="J101" i="2"/>
  <c r="H102" i="2"/>
  <c r="I102" i="2" s="1"/>
  <c r="D103" i="2"/>
  <c r="F103" i="2" s="1"/>
  <c r="G103" i="2" s="1"/>
  <c r="D104" i="2" l="1"/>
  <c r="F104" i="2" s="1"/>
  <c r="G104" i="2" s="1"/>
  <c r="H103" i="2"/>
  <c r="I103" i="2" s="1"/>
  <c r="J102" i="2"/>
  <c r="K102" i="2"/>
  <c r="K103" i="2" l="1"/>
  <c r="J103" i="2"/>
  <c r="H104" i="2"/>
  <c r="I104" i="2" s="1"/>
  <c r="D105" i="2"/>
  <c r="F105" i="2" s="1"/>
  <c r="G105" i="2" s="1"/>
  <c r="D106" i="2" l="1"/>
  <c r="F106" i="2" s="1"/>
  <c r="G106" i="2" s="1"/>
  <c r="H105" i="2"/>
  <c r="I105" i="2" s="1"/>
  <c r="J104" i="2"/>
  <c r="K104" i="2"/>
  <c r="J105" i="2" l="1"/>
  <c r="K105" i="2"/>
  <c r="D107" i="2"/>
  <c r="F107" i="2" s="1"/>
  <c r="G107" i="2" s="1"/>
  <c r="H106" i="2"/>
  <c r="I106" i="2" s="1"/>
  <c r="H107" i="2" l="1"/>
  <c r="I107" i="2" s="1"/>
  <c r="D108" i="2"/>
  <c r="F108" i="2" s="1"/>
  <c r="G108" i="2" s="1"/>
  <c r="K106" i="2"/>
  <c r="J106" i="2"/>
  <c r="H108" i="2" l="1"/>
  <c r="I108" i="2" s="1"/>
  <c r="D109" i="2"/>
  <c r="F109" i="2" s="1"/>
  <c r="G109" i="2" s="1"/>
  <c r="J107" i="2"/>
  <c r="K107" i="2"/>
  <c r="D110" i="2" l="1"/>
  <c r="F110" i="2" s="1"/>
  <c r="G110" i="2" s="1"/>
  <c r="H109" i="2"/>
  <c r="I109" i="2" s="1"/>
  <c r="K108" i="2"/>
  <c r="J108" i="2"/>
  <c r="H110" i="2" l="1"/>
  <c r="I110" i="2" s="1"/>
  <c r="D111" i="2"/>
  <c r="F111" i="2" s="1"/>
  <c r="G111" i="2" s="1"/>
  <c r="K109" i="2"/>
  <c r="J109" i="2"/>
  <c r="D112" i="2" l="1"/>
  <c r="F112" i="2" s="1"/>
  <c r="G112" i="2" s="1"/>
  <c r="H111" i="2"/>
  <c r="I111" i="2" s="1"/>
  <c r="K110" i="2"/>
  <c r="J110" i="2"/>
  <c r="K111" i="2" l="1"/>
  <c r="J111" i="2"/>
  <c r="H112" i="2"/>
  <c r="I112" i="2" s="1"/>
  <c r="D113" i="2"/>
  <c r="F113" i="2" s="1"/>
  <c r="G113" i="2" s="1"/>
  <c r="D114" i="2" l="1"/>
  <c r="F114" i="2" s="1"/>
  <c r="G114" i="2" s="1"/>
  <c r="H113" i="2"/>
  <c r="I113" i="2" s="1"/>
  <c r="K112" i="2"/>
  <c r="J112" i="2"/>
  <c r="K113" i="2" l="1"/>
  <c r="J113" i="2"/>
  <c r="H114" i="2"/>
  <c r="I114" i="2" s="1"/>
  <c r="D115" i="2"/>
  <c r="F115" i="2" s="1"/>
  <c r="G115" i="2" s="1"/>
  <c r="H115" i="2" l="1"/>
  <c r="I115" i="2" s="1"/>
  <c r="D116" i="2"/>
  <c r="F116" i="2" s="1"/>
  <c r="G116" i="2" s="1"/>
  <c r="J114" i="2"/>
  <c r="K114" i="2"/>
  <c r="H116" i="2" l="1"/>
  <c r="I116" i="2" s="1"/>
  <c r="D117" i="2"/>
  <c r="F117" i="2" s="1"/>
  <c r="G117" i="2" s="1"/>
  <c r="J115" i="2"/>
  <c r="K115" i="2"/>
  <c r="H117" i="2" l="1"/>
  <c r="I117" i="2" s="1"/>
  <c r="D118" i="2"/>
  <c r="F118" i="2" s="1"/>
  <c r="G118" i="2" s="1"/>
  <c r="K116" i="2"/>
  <c r="J116" i="2"/>
  <c r="D119" i="2" l="1"/>
  <c r="F119" i="2" s="1"/>
  <c r="G119" i="2" s="1"/>
  <c r="H118" i="2"/>
  <c r="I118" i="2" s="1"/>
  <c r="J117" i="2"/>
  <c r="K117" i="2"/>
  <c r="K118" i="2" l="1"/>
  <c r="J118" i="2"/>
  <c r="D120" i="2"/>
  <c r="F120" i="2" s="1"/>
  <c r="G120" i="2" s="1"/>
  <c r="H119" i="2"/>
  <c r="I119" i="2" s="1"/>
  <c r="H120" i="2" l="1"/>
  <c r="I120" i="2" s="1"/>
  <c r="D121" i="2"/>
  <c r="F121" i="2" s="1"/>
  <c r="G121" i="2" s="1"/>
  <c r="J119" i="2"/>
  <c r="K119" i="2"/>
  <c r="D122" i="2" l="1"/>
  <c r="F122" i="2" s="1"/>
  <c r="G122" i="2" s="1"/>
  <c r="H121" i="2"/>
  <c r="I121" i="2" s="1"/>
  <c r="J120" i="2"/>
  <c r="K120" i="2"/>
  <c r="J121" i="2" l="1"/>
  <c r="K121" i="2"/>
  <c r="D123" i="2"/>
  <c r="F123" i="2" s="1"/>
  <c r="G123" i="2" s="1"/>
  <c r="H122" i="2"/>
  <c r="I122" i="2" s="1"/>
  <c r="J122" i="2" l="1"/>
  <c r="K122" i="2"/>
  <c r="H123" i="2"/>
  <c r="I123" i="2" s="1"/>
  <c r="D124" i="2"/>
  <c r="F124" i="2" s="1"/>
  <c r="G124" i="2" s="1"/>
  <c r="D125" i="2" l="1"/>
  <c r="F125" i="2" s="1"/>
  <c r="G125" i="2" s="1"/>
  <c r="H124" i="2"/>
  <c r="I124" i="2" s="1"/>
  <c r="J123" i="2"/>
  <c r="K123" i="2"/>
  <c r="J124" i="2" l="1"/>
  <c r="K124" i="2"/>
  <c r="H125" i="2"/>
  <c r="I125" i="2" s="1"/>
  <c r="D126" i="2"/>
  <c r="F126" i="2" s="1"/>
  <c r="G126" i="2" s="1"/>
  <c r="D127" i="2" l="1"/>
  <c r="F127" i="2" s="1"/>
  <c r="G127" i="2" s="1"/>
  <c r="H126" i="2"/>
  <c r="I126" i="2" s="1"/>
  <c r="J125" i="2"/>
  <c r="K125" i="2"/>
  <c r="J126" i="2" l="1"/>
  <c r="K126" i="2"/>
  <c r="H127" i="2"/>
  <c r="I127" i="2" s="1"/>
  <c r="D128" i="2"/>
  <c r="F128" i="2" s="1"/>
  <c r="G128" i="2" s="1"/>
  <c r="D129" i="2" l="1"/>
  <c r="F129" i="2" s="1"/>
  <c r="G129" i="2" s="1"/>
  <c r="H128" i="2"/>
  <c r="I128" i="2" s="1"/>
  <c r="J127" i="2"/>
  <c r="K127" i="2"/>
  <c r="K128" i="2" l="1"/>
  <c r="J128" i="2"/>
  <c r="D130" i="2"/>
  <c r="F130" i="2" s="1"/>
  <c r="G130" i="2" s="1"/>
  <c r="H129" i="2"/>
  <c r="I129" i="2" s="1"/>
  <c r="D131" i="2" l="1"/>
  <c r="F131" i="2" s="1"/>
  <c r="G131" i="2" s="1"/>
  <c r="H130" i="2"/>
  <c r="I130" i="2" s="1"/>
  <c r="K129" i="2"/>
  <c r="J129" i="2"/>
  <c r="J130" i="2" l="1"/>
  <c r="K130" i="2"/>
  <c r="D132" i="2"/>
  <c r="F132" i="2" s="1"/>
  <c r="G132" i="2" s="1"/>
  <c r="H131" i="2"/>
  <c r="I131" i="2" s="1"/>
  <c r="D133" i="2" l="1"/>
  <c r="F133" i="2" s="1"/>
  <c r="G133" i="2" s="1"/>
  <c r="H132" i="2"/>
  <c r="I132" i="2" s="1"/>
  <c r="J131" i="2"/>
  <c r="K131" i="2"/>
  <c r="K132" i="2" l="1"/>
  <c r="J132" i="2"/>
  <c r="D134" i="2"/>
  <c r="F134" i="2" s="1"/>
  <c r="G134" i="2" s="1"/>
  <c r="H133" i="2"/>
  <c r="I133" i="2" s="1"/>
  <c r="D135" i="2" l="1"/>
  <c r="F135" i="2" s="1"/>
  <c r="G135" i="2" s="1"/>
  <c r="H134" i="2"/>
  <c r="I134" i="2" s="1"/>
  <c r="K133" i="2"/>
  <c r="J133" i="2"/>
  <c r="K134" i="2" l="1"/>
  <c r="J134" i="2"/>
  <c r="H135" i="2"/>
  <c r="I135" i="2" s="1"/>
  <c r="D136" i="2"/>
  <c r="F136" i="2" s="1"/>
  <c r="G136" i="2" s="1"/>
  <c r="K135" i="2" l="1"/>
  <c r="J135" i="2"/>
  <c r="D137" i="2"/>
  <c r="F137" i="2" s="1"/>
  <c r="G137" i="2" s="1"/>
  <c r="H136" i="2"/>
  <c r="I136" i="2" s="1"/>
  <c r="D138" i="2" l="1"/>
  <c r="F138" i="2" s="1"/>
  <c r="G138" i="2" s="1"/>
  <c r="H137" i="2"/>
  <c r="I137" i="2" s="1"/>
  <c r="K136" i="2"/>
  <c r="J136" i="2"/>
  <c r="J137" i="2" l="1"/>
  <c r="K137" i="2"/>
  <c r="D139" i="2"/>
  <c r="F139" i="2" s="1"/>
  <c r="G139" i="2" s="1"/>
  <c r="H138" i="2"/>
  <c r="I138" i="2" s="1"/>
  <c r="D140" i="2" l="1"/>
  <c r="F140" i="2" s="1"/>
  <c r="G140" i="2" s="1"/>
  <c r="H139" i="2"/>
  <c r="I139" i="2" s="1"/>
  <c r="K138" i="2"/>
  <c r="J138" i="2"/>
  <c r="J139" i="2" l="1"/>
  <c r="K139" i="2"/>
  <c r="D141" i="2"/>
  <c r="F141" i="2" s="1"/>
  <c r="G141" i="2" s="1"/>
  <c r="H140" i="2"/>
  <c r="I140" i="2" s="1"/>
  <c r="D142" i="2" l="1"/>
  <c r="F142" i="2" s="1"/>
  <c r="G142" i="2" s="1"/>
  <c r="H141" i="2"/>
  <c r="I141" i="2" s="1"/>
  <c r="K140" i="2"/>
  <c r="J140" i="2"/>
  <c r="J141" i="2" l="1"/>
  <c r="K141" i="2"/>
  <c r="D143" i="2"/>
  <c r="F143" i="2" s="1"/>
  <c r="G143" i="2" s="1"/>
  <c r="H142" i="2"/>
  <c r="I142" i="2" s="1"/>
  <c r="D144" i="2" l="1"/>
  <c r="F144" i="2" s="1"/>
  <c r="G144" i="2" s="1"/>
  <c r="H143" i="2"/>
  <c r="I143" i="2" s="1"/>
  <c r="J142" i="2"/>
  <c r="K142" i="2"/>
  <c r="J143" i="2" l="1"/>
  <c r="K143" i="2"/>
  <c r="D145" i="2"/>
  <c r="F145" i="2" s="1"/>
  <c r="G145" i="2" s="1"/>
  <c r="H144" i="2"/>
  <c r="I144" i="2" s="1"/>
  <c r="K144" i="2" l="1"/>
  <c r="J144" i="2"/>
  <c r="D146" i="2"/>
  <c r="F146" i="2" s="1"/>
  <c r="G146" i="2" s="1"/>
  <c r="H145" i="2"/>
  <c r="I145" i="2" s="1"/>
  <c r="D147" i="2" l="1"/>
  <c r="F147" i="2" s="1"/>
  <c r="G147" i="2" s="1"/>
  <c r="H146" i="2"/>
  <c r="I146" i="2" s="1"/>
  <c r="J145" i="2"/>
  <c r="K145" i="2"/>
  <c r="J146" i="2" l="1"/>
  <c r="K146" i="2"/>
  <c r="H147" i="2"/>
  <c r="I147" i="2" s="1"/>
  <c r="D148" i="2"/>
  <c r="F148" i="2" s="1"/>
  <c r="G148" i="2" s="1"/>
  <c r="D149" i="2" l="1"/>
  <c r="F149" i="2" s="1"/>
  <c r="G149" i="2" s="1"/>
  <c r="H148" i="2"/>
  <c r="I148" i="2" s="1"/>
  <c r="K147" i="2"/>
  <c r="J147" i="2"/>
  <c r="J148" i="2" l="1"/>
  <c r="K148" i="2"/>
  <c r="D150" i="2"/>
  <c r="F150" i="2" s="1"/>
  <c r="G150" i="2" s="1"/>
  <c r="H149" i="2"/>
  <c r="I149" i="2" s="1"/>
  <c r="D151" i="2" l="1"/>
  <c r="F151" i="2" s="1"/>
  <c r="G151" i="2" s="1"/>
  <c r="H150" i="2"/>
  <c r="I150" i="2" s="1"/>
  <c r="J149" i="2"/>
  <c r="K149" i="2"/>
  <c r="J150" i="2" l="1"/>
  <c r="K150" i="2"/>
  <c r="H151" i="2"/>
  <c r="I151" i="2" s="1"/>
  <c r="D152" i="2"/>
  <c r="F152" i="2" s="1"/>
  <c r="G152" i="2" s="1"/>
  <c r="D153" i="2" l="1"/>
  <c r="F153" i="2" s="1"/>
  <c r="G153" i="2" s="1"/>
  <c r="H152" i="2"/>
  <c r="I152" i="2" s="1"/>
  <c r="J151" i="2"/>
  <c r="K151" i="2"/>
  <c r="K152" i="2" l="1"/>
  <c r="J152" i="2"/>
  <c r="D154" i="2"/>
  <c r="F154" i="2" s="1"/>
  <c r="G154" i="2" s="1"/>
  <c r="H153" i="2"/>
  <c r="I153" i="2" s="1"/>
  <c r="J153" i="2" l="1"/>
  <c r="K153" i="2"/>
  <c r="D155" i="2"/>
  <c r="F155" i="2" s="1"/>
  <c r="G155" i="2" s="1"/>
  <c r="H154" i="2"/>
  <c r="I154" i="2" s="1"/>
  <c r="J154" i="2" l="1"/>
  <c r="K154" i="2"/>
  <c r="D156" i="2"/>
  <c r="F156" i="2" s="1"/>
  <c r="G156" i="2" s="1"/>
  <c r="H155" i="2"/>
  <c r="I155" i="2" s="1"/>
  <c r="H156" i="2" l="1"/>
  <c r="I156" i="2" s="1"/>
  <c r="D157" i="2"/>
  <c r="F157" i="2" s="1"/>
  <c r="G157" i="2" s="1"/>
  <c r="J155" i="2"/>
  <c r="K155" i="2"/>
  <c r="D158" i="2" l="1"/>
  <c r="F158" i="2" s="1"/>
  <c r="G158" i="2" s="1"/>
  <c r="H157" i="2"/>
  <c r="I157" i="2" s="1"/>
  <c r="J156" i="2"/>
  <c r="K156" i="2"/>
  <c r="J157" i="2" l="1"/>
  <c r="K157" i="2"/>
  <c r="D159" i="2"/>
  <c r="F159" i="2" s="1"/>
  <c r="G159" i="2" s="1"/>
  <c r="H158" i="2"/>
  <c r="I158" i="2" s="1"/>
  <c r="K158" i="2" l="1"/>
  <c r="J158" i="2"/>
  <c r="D160" i="2"/>
  <c r="F160" i="2" s="1"/>
  <c r="G160" i="2" s="1"/>
  <c r="H159" i="2"/>
  <c r="I159" i="2" s="1"/>
  <c r="K159" i="2" l="1"/>
  <c r="J159" i="2"/>
  <c r="D161" i="2"/>
  <c r="F161" i="2" s="1"/>
  <c r="G161" i="2" s="1"/>
  <c r="H160" i="2"/>
  <c r="I160" i="2" s="1"/>
  <c r="D162" i="2" l="1"/>
  <c r="F162" i="2" s="1"/>
  <c r="G162" i="2" s="1"/>
  <c r="H161" i="2"/>
  <c r="I161" i="2" s="1"/>
  <c r="J160" i="2"/>
  <c r="K160" i="2"/>
  <c r="K161" i="2" l="1"/>
  <c r="J161" i="2"/>
  <c r="H162" i="2"/>
  <c r="I162" i="2" s="1"/>
  <c r="D163" i="2"/>
  <c r="F163" i="2" s="1"/>
  <c r="G163" i="2" s="1"/>
  <c r="D164" i="2" l="1"/>
  <c r="F164" i="2" s="1"/>
  <c r="G164" i="2" s="1"/>
  <c r="H163" i="2"/>
  <c r="I163" i="2" s="1"/>
  <c r="J162" i="2"/>
  <c r="K162" i="2"/>
  <c r="K163" i="2" l="1"/>
  <c r="J163" i="2"/>
  <c r="D165" i="2"/>
  <c r="F165" i="2" s="1"/>
  <c r="G165" i="2" s="1"/>
  <c r="H164" i="2"/>
  <c r="I164" i="2" s="1"/>
  <c r="D166" i="2" l="1"/>
  <c r="F166" i="2" s="1"/>
  <c r="G166" i="2" s="1"/>
  <c r="H165" i="2"/>
  <c r="I165" i="2" s="1"/>
  <c r="J164" i="2"/>
  <c r="K164" i="2"/>
  <c r="D167" i="2" l="1"/>
  <c r="F167" i="2" s="1"/>
  <c r="G167" i="2" s="1"/>
  <c r="H166" i="2"/>
  <c r="I166" i="2" s="1"/>
  <c r="K165" i="2"/>
  <c r="J165" i="2"/>
  <c r="K166" i="2" l="1"/>
  <c r="J166" i="2"/>
  <c r="D168" i="2"/>
  <c r="F168" i="2" s="1"/>
  <c r="G168" i="2" s="1"/>
  <c r="H167" i="2"/>
  <c r="I167" i="2" s="1"/>
  <c r="D169" i="2" l="1"/>
  <c r="F169" i="2" s="1"/>
  <c r="G169" i="2" s="1"/>
  <c r="H168" i="2"/>
  <c r="I168" i="2" s="1"/>
  <c r="J167" i="2"/>
  <c r="K167" i="2"/>
  <c r="K168" i="2" l="1"/>
  <c r="J168" i="2"/>
  <c r="D170" i="2"/>
  <c r="F170" i="2" s="1"/>
  <c r="G170" i="2" s="1"/>
  <c r="H169" i="2"/>
  <c r="I169" i="2" s="1"/>
  <c r="K169" i="2" l="1"/>
  <c r="J169" i="2"/>
  <c r="D171" i="2"/>
  <c r="F171" i="2" s="1"/>
  <c r="G171" i="2" s="1"/>
  <c r="H170" i="2"/>
  <c r="I170" i="2" s="1"/>
  <c r="K170" i="2" l="1"/>
  <c r="J170" i="2"/>
  <c r="D172" i="2"/>
  <c r="F172" i="2" s="1"/>
  <c r="G172" i="2" s="1"/>
  <c r="H171" i="2"/>
  <c r="I171" i="2" s="1"/>
  <c r="K171" i="2" l="1"/>
  <c r="J171" i="2"/>
  <c r="D173" i="2"/>
  <c r="F173" i="2" s="1"/>
  <c r="G173" i="2" s="1"/>
  <c r="H172" i="2"/>
  <c r="I172" i="2" s="1"/>
  <c r="D174" i="2" l="1"/>
  <c r="F174" i="2" s="1"/>
  <c r="G174" i="2" s="1"/>
  <c r="H173" i="2"/>
  <c r="I173" i="2" s="1"/>
  <c r="J172" i="2"/>
  <c r="K172" i="2"/>
  <c r="J173" i="2" l="1"/>
  <c r="K173" i="2"/>
  <c r="D175" i="2"/>
  <c r="F175" i="2" s="1"/>
  <c r="G175" i="2" s="1"/>
  <c r="H174" i="2"/>
  <c r="I174" i="2" s="1"/>
  <c r="J174" i="2" l="1"/>
  <c r="K174" i="2"/>
  <c r="D176" i="2"/>
  <c r="F176" i="2" s="1"/>
  <c r="G176" i="2" s="1"/>
  <c r="H175" i="2"/>
  <c r="I175" i="2" s="1"/>
  <c r="D177" i="2" l="1"/>
  <c r="F177" i="2" s="1"/>
  <c r="G177" i="2" s="1"/>
  <c r="H176" i="2"/>
  <c r="I176" i="2" s="1"/>
  <c r="K175" i="2"/>
  <c r="J175" i="2"/>
  <c r="J176" i="2" l="1"/>
  <c r="K176" i="2"/>
  <c r="H177" i="2"/>
  <c r="I177" i="2" s="1"/>
  <c r="D178" i="2"/>
  <c r="F178" i="2" s="1"/>
  <c r="G178" i="2" s="1"/>
  <c r="D179" i="2" l="1"/>
  <c r="F179" i="2" s="1"/>
  <c r="G179" i="2" s="1"/>
  <c r="H178" i="2"/>
  <c r="I178" i="2" s="1"/>
  <c r="K177" i="2"/>
  <c r="J177" i="2"/>
  <c r="K178" i="2" l="1"/>
  <c r="J178" i="2"/>
  <c r="H179" i="2"/>
  <c r="I179" i="2" s="1"/>
  <c r="D180" i="2"/>
  <c r="F180" i="2" s="1"/>
  <c r="G180" i="2" s="1"/>
  <c r="J179" i="2" l="1"/>
  <c r="K179" i="2"/>
  <c r="H180" i="2"/>
  <c r="I180" i="2" s="1"/>
  <c r="D181" i="2"/>
  <c r="F181" i="2" s="1"/>
  <c r="G181" i="2" s="1"/>
  <c r="K180" i="2" l="1"/>
  <c r="J180" i="2"/>
  <c r="D182" i="2"/>
  <c r="F182" i="2" s="1"/>
  <c r="G182" i="2" s="1"/>
  <c r="H181" i="2"/>
  <c r="I181" i="2" s="1"/>
  <c r="D183" i="2" l="1"/>
  <c r="F183" i="2" s="1"/>
  <c r="G183" i="2" s="1"/>
  <c r="H182" i="2"/>
  <c r="I182" i="2" s="1"/>
  <c r="J181" i="2"/>
  <c r="K181" i="2"/>
  <c r="K182" i="2" l="1"/>
  <c r="J182" i="2"/>
  <c r="D184" i="2"/>
  <c r="F184" i="2" s="1"/>
  <c r="G184" i="2" s="1"/>
  <c r="H183" i="2"/>
  <c r="I183" i="2" s="1"/>
  <c r="K183" i="2" l="1"/>
  <c r="J183" i="2"/>
  <c r="D185" i="2"/>
  <c r="F185" i="2" s="1"/>
  <c r="G185" i="2" s="1"/>
  <c r="H184" i="2"/>
  <c r="I184" i="2" s="1"/>
  <c r="J184" i="2" l="1"/>
  <c r="K184" i="2"/>
  <c r="D186" i="2"/>
  <c r="F186" i="2" s="1"/>
  <c r="G186" i="2" s="1"/>
  <c r="H185" i="2"/>
  <c r="I185" i="2" s="1"/>
  <c r="D187" i="2" l="1"/>
  <c r="F187" i="2" s="1"/>
  <c r="G187" i="2" s="1"/>
  <c r="H186" i="2"/>
  <c r="I186" i="2" s="1"/>
  <c r="K185" i="2"/>
  <c r="J185" i="2"/>
  <c r="J186" i="2" l="1"/>
  <c r="K186" i="2"/>
  <c r="D188" i="2"/>
  <c r="F188" i="2" s="1"/>
  <c r="G188" i="2" s="1"/>
  <c r="H187" i="2"/>
  <c r="I187" i="2" s="1"/>
  <c r="D189" i="2" l="1"/>
  <c r="F189" i="2" s="1"/>
  <c r="G189" i="2" s="1"/>
  <c r="H188" i="2"/>
  <c r="I188" i="2" s="1"/>
  <c r="K187" i="2"/>
  <c r="J187" i="2"/>
  <c r="J188" i="2" l="1"/>
  <c r="K188" i="2"/>
  <c r="D190" i="2"/>
  <c r="F190" i="2" s="1"/>
  <c r="G190" i="2" s="1"/>
  <c r="H189" i="2"/>
  <c r="I189" i="2" s="1"/>
  <c r="D191" i="2" l="1"/>
  <c r="F191" i="2" s="1"/>
  <c r="G191" i="2" s="1"/>
  <c r="H190" i="2"/>
  <c r="I190" i="2" s="1"/>
  <c r="J189" i="2"/>
  <c r="K189" i="2"/>
  <c r="K190" i="2" l="1"/>
  <c r="J190" i="2"/>
  <c r="D192" i="2"/>
  <c r="F192" i="2" s="1"/>
  <c r="G192" i="2" s="1"/>
  <c r="H191" i="2"/>
  <c r="I191" i="2" s="1"/>
  <c r="D193" i="2" l="1"/>
  <c r="F193" i="2" s="1"/>
  <c r="G193" i="2" s="1"/>
  <c r="H192" i="2"/>
  <c r="I192" i="2" s="1"/>
  <c r="J191" i="2"/>
  <c r="K191" i="2"/>
  <c r="K192" i="2" l="1"/>
  <c r="J192" i="2"/>
  <c r="D194" i="2"/>
  <c r="F194" i="2" s="1"/>
  <c r="G194" i="2" s="1"/>
  <c r="H193" i="2"/>
  <c r="I193" i="2" s="1"/>
  <c r="D195" i="2" l="1"/>
  <c r="F195" i="2" s="1"/>
  <c r="G195" i="2" s="1"/>
  <c r="H194" i="2"/>
  <c r="I194" i="2" s="1"/>
  <c r="J193" i="2"/>
  <c r="K193" i="2"/>
  <c r="K194" i="2" l="1"/>
  <c r="J194" i="2"/>
  <c r="D196" i="2"/>
  <c r="F196" i="2" s="1"/>
  <c r="G196" i="2" s="1"/>
  <c r="H195" i="2"/>
  <c r="I195" i="2" s="1"/>
  <c r="D197" i="2" l="1"/>
  <c r="F197" i="2" s="1"/>
  <c r="G197" i="2" s="1"/>
  <c r="H196" i="2"/>
  <c r="I196" i="2" s="1"/>
  <c r="K195" i="2"/>
  <c r="J195" i="2"/>
  <c r="J196" i="2" l="1"/>
  <c r="K196" i="2"/>
  <c r="D198" i="2"/>
  <c r="F198" i="2" s="1"/>
  <c r="G198" i="2" s="1"/>
  <c r="H197" i="2"/>
  <c r="I197" i="2" s="1"/>
  <c r="K197" i="2" l="1"/>
  <c r="J197" i="2"/>
  <c r="D199" i="2"/>
  <c r="F199" i="2" s="1"/>
  <c r="G199" i="2" s="1"/>
  <c r="H198" i="2"/>
  <c r="I198" i="2" s="1"/>
  <c r="K198" i="2" l="1"/>
  <c r="J198" i="2"/>
  <c r="H199" i="2"/>
  <c r="I199" i="2" s="1"/>
  <c r="D200" i="2"/>
  <c r="F200" i="2" s="1"/>
  <c r="G200" i="2" s="1"/>
  <c r="D201" i="2" l="1"/>
  <c r="F201" i="2" s="1"/>
  <c r="G201" i="2" s="1"/>
  <c r="H200" i="2"/>
  <c r="I200" i="2" s="1"/>
  <c r="J199" i="2"/>
  <c r="K199" i="2"/>
  <c r="K200" i="2" l="1"/>
  <c r="J200" i="2"/>
  <c r="H201" i="2"/>
  <c r="I201" i="2" s="1"/>
  <c r="D202" i="2"/>
  <c r="F202" i="2" s="1"/>
  <c r="G202" i="2" s="1"/>
  <c r="K201" i="2" l="1"/>
  <c r="J201" i="2"/>
  <c r="D203" i="2"/>
  <c r="F203" i="2" s="1"/>
  <c r="G203" i="2" s="1"/>
  <c r="H202" i="2"/>
  <c r="I202" i="2" s="1"/>
  <c r="K202" i="2" l="1"/>
  <c r="J202" i="2"/>
  <c r="H203" i="2"/>
  <c r="I203" i="2" s="1"/>
  <c r="D204" i="2"/>
  <c r="F204" i="2" s="1"/>
  <c r="G204" i="2" s="1"/>
  <c r="H204" i="2" l="1"/>
  <c r="I204" i="2" s="1"/>
  <c r="D205" i="2"/>
  <c r="F205" i="2" s="1"/>
  <c r="G205" i="2" s="1"/>
  <c r="K203" i="2"/>
  <c r="J203" i="2"/>
  <c r="H205" i="2" l="1"/>
  <c r="I205" i="2" s="1"/>
  <c r="D206" i="2"/>
  <c r="F206" i="2" s="1"/>
  <c r="G206" i="2" s="1"/>
  <c r="J204" i="2"/>
  <c r="K204" i="2"/>
  <c r="H206" i="2" l="1"/>
  <c r="I206" i="2" s="1"/>
  <c r="D207" i="2"/>
  <c r="F207" i="2" s="1"/>
  <c r="G207" i="2" s="1"/>
  <c r="J205" i="2"/>
  <c r="K205" i="2"/>
  <c r="D208" i="2" l="1"/>
  <c r="F208" i="2" s="1"/>
  <c r="G208" i="2" s="1"/>
  <c r="H207" i="2"/>
  <c r="I207" i="2" s="1"/>
  <c r="J206" i="2"/>
  <c r="K206" i="2"/>
  <c r="J207" i="2" l="1"/>
  <c r="K207" i="2"/>
  <c r="D209" i="2"/>
  <c r="F209" i="2" s="1"/>
  <c r="G209" i="2" s="1"/>
  <c r="H208" i="2"/>
  <c r="I208" i="2" s="1"/>
  <c r="J208" i="2" l="1"/>
  <c r="K208" i="2"/>
  <c r="D210" i="2"/>
  <c r="F210" i="2" s="1"/>
  <c r="G210" i="2" s="1"/>
  <c r="H209" i="2"/>
  <c r="I209" i="2" s="1"/>
  <c r="J209" i="2" l="1"/>
  <c r="K209" i="2"/>
  <c r="D211" i="2"/>
  <c r="F211" i="2" s="1"/>
  <c r="G211" i="2" s="1"/>
  <c r="H210" i="2"/>
  <c r="I210" i="2" s="1"/>
  <c r="H211" i="2" l="1"/>
  <c r="I211" i="2" s="1"/>
  <c r="D212" i="2"/>
  <c r="F212" i="2" s="1"/>
  <c r="G212" i="2" s="1"/>
  <c r="J210" i="2"/>
  <c r="K210" i="2"/>
  <c r="D213" i="2" l="1"/>
  <c r="F213" i="2" s="1"/>
  <c r="G213" i="2" s="1"/>
  <c r="H212" i="2"/>
  <c r="I212" i="2" s="1"/>
  <c r="J211" i="2"/>
  <c r="K211" i="2"/>
  <c r="J212" i="2" l="1"/>
  <c r="K212" i="2"/>
  <c r="D214" i="2"/>
  <c r="F214" i="2" s="1"/>
  <c r="G214" i="2" s="1"/>
  <c r="H213" i="2"/>
  <c r="I213" i="2" s="1"/>
  <c r="J213" i="2" l="1"/>
  <c r="K213" i="2"/>
  <c r="H214" i="2"/>
  <c r="I214" i="2" s="1"/>
  <c r="D215" i="2"/>
  <c r="F215" i="2" s="1"/>
  <c r="G215" i="2" s="1"/>
  <c r="D216" i="2" l="1"/>
  <c r="F216" i="2" s="1"/>
  <c r="G216" i="2" s="1"/>
  <c r="H215" i="2"/>
  <c r="I215" i="2" s="1"/>
  <c r="K214" i="2"/>
  <c r="J214" i="2"/>
  <c r="K215" i="2" l="1"/>
  <c r="J215" i="2"/>
  <c r="H216" i="2"/>
  <c r="I216" i="2" s="1"/>
  <c r="D217" i="2"/>
  <c r="F217" i="2" s="1"/>
  <c r="G217" i="2" s="1"/>
  <c r="J216" i="2" l="1"/>
  <c r="K216" i="2"/>
  <c r="D218" i="2"/>
  <c r="F218" i="2" s="1"/>
  <c r="G218" i="2" s="1"/>
  <c r="H217" i="2"/>
  <c r="I217" i="2" s="1"/>
  <c r="H218" i="2" l="1"/>
  <c r="I218" i="2" s="1"/>
  <c r="D219" i="2"/>
  <c r="F219" i="2" s="1"/>
  <c r="G219" i="2" s="1"/>
  <c r="K217" i="2"/>
  <c r="J217" i="2"/>
  <c r="H219" i="2" l="1"/>
  <c r="I219" i="2" s="1"/>
  <c r="D220" i="2"/>
  <c r="F220" i="2" s="1"/>
  <c r="G220" i="2" s="1"/>
  <c r="J218" i="2"/>
  <c r="K218" i="2"/>
  <c r="H220" i="2" l="1"/>
  <c r="I220" i="2" s="1"/>
  <c r="D221" i="2"/>
  <c r="F221" i="2" s="1"/>
  <c r="G221" i="2" s="1"/>
  <c r="K219" i="2"/>
  <c r="J219" i="2"/>
  <c r="D222" i="2" l="1"/>
  <c r="F222" i="2" s="1"/>
  <c r="G222" i="2" s="1"/>
  <c r="H221" i="2"/>
  <c r="I221" i="2" s="1"/>
  <c r="K220" i="2"/>
  <c r="J220" i="2"/>
  <c r="J221" i="2" l="1"/>
  <c r="K221" i="2"/>
  <c r="D223" i="2"/>
  <c r="F223" i="2" s="1"/>
  <c r="G223" i="2" s="1"/>
  <c r="H222" i="2"/>
  <c r="I222" i="2" s="1"/>
  <c r="K222" i="2" l="1"/>
  <c r="J222" i="2"/>
  <c r="D224" i="2"/>
  <c r="F224" i="2" s="1"/>
  <c r="G224" i="2" s="1"/>
  <c r="H223" i="2"/>
  <c r="I223" i="2" s="1"/>
  <c r="K223" i="2" l="1"/>
  <c r="J223" i="2"/>
  <c r="H224" i="2"/>
  <c r="I224" i="2" s="1"/>
  <c r="D225" i="2"/>
  <c r="F225" i="2" s="1"/>
  <c r="G225" i="2" s="1"/>
  <c r="D226" i="2" l="1"/>
  <c r="F226" i="2" s="1"/>
  <c r="G226" i="2" s="1"/>
  <c r="H225" i="2"/>
  <c r="I225" i="2" s="1"/>
  <c r="K224" i="2"/>
  <c r="J224" i="2"/>
  <c r="K225" i="2" l="1"/>
  <c r="J225" i="2"/>
  <c r="H226" i="2"/>
  <c r="I226" i="2" s="1"/>
  <c r="D227" i="2"/>
  <c r="F227" i="2" s="1"/>
  <c r="G227" i="2" s="1"/>
  <c r="D228" i="2" l="1"/>
  <c r="F228" i="2" s="1"/>
  <c r="G228" i="2" s="1"/>
  <c r="H227" i="2"/>
  <c r="I227" i="2" s="1"/>
  <c r="K226" i="2"/>
  <c r="J226" i="2"/>
  <c r="J227" i="2" l="1"/>
  <c r="K227" i="2"/>
  <c r="H228" i="2"/>
  <c r="I228" i="2" s="1"/>
  <c r="D229" i="2"/>
  <c r="F229" i="2" s="1"/>
  <c r="G229" i="2" s="1"/>
  <c r="D230" i="2" l="1"/>
  <c r="F230" i="2" s="1"/>
  <c r="G230" i="2" s="1"/>
  <c r="H229" i="2"/>
  <c r="I229" i="2" s="1"/>
  <c r="J228" i="2"/>
  <c r="K228" i="2"/>
  <c r="J229" i="2" l="1"/>
  <c r="K229" i="2"/>
  <c r="H230" i="2"/>
  <c r="I230" i="2" s="1"/>
  <c r="D231" i="2"/>
  <c r="F231" i="2" s="1"/>
  <c r="G231" i="2" s="1"/>
  <c r="J230" i="2" l="1"/>
  <c r="K230" i="2"/>
  <c r="D232" i="2"/>
  <c r="F232" i="2" s="1"/>
  <c r="G232" i="2" s="1"/>
  <c r="H231" i="2"/>
  <c r="I231" i="2" s="1"/>
  <c r="J231" i="2" l="1"/>
  <c r="K231" i="2"/>
  <c r="H232" i="2"/>
  <c r="I232" i="2" s="1"/>
  <c r="D233" i="2"/>
  <c r="F233" i="2" s="1"/>
  <c r="G233" i="2" s="1"/>
  <c r="D234" i="2" l="1"/>
  <c r="F234" i="2" s="1"/>
  <c r="G234" i="2" s="1"/>
  <c r="H233" i="2"/>
  <c r="I233" i="2" s="1"/>
  <c r="K232" i="2"/>
  <c r="J232" i="2"/>
  <c r="J233" i="2" l="1"/>
  <c r="K233" i="2"/>
  <c r="H234" i="2"/>
  <c r="I234" i="2" s="1"/>
  <c r="D235" i="2"/>
  <c r="F235" i="2" s="1"/>
  <c r="G235" i="2" s="1"/>
  <c r="H235" i="2" l="1"/>
  <c r="I235" i="2" s="1"/>
  <c r="D236" i="2"/>
  <c r="F236" i="2" s="1"/>
  <c r="G236" i="2" s="1"/>
  <c r="J234" i="2"/>
  <c r="K234" i="2"/>
  <c r="D237" i="2" l="1"/>
  <c r="F237" i="2" s="1"/>
  <c r="G237" i="2" s="1"/>
  <c r="H236" i="2"/>
  <c r="I236" i="2" s="1"/>
  <c r="J235" i="2"/>
  <c r="K235" i="2"/>
  <c r="J236" i="2" l="1"/>
  <c r="K236" i="2"/>
  <c r="D238" i="2"/>
  <c r="F238" i="2" s="1"/>
  <c r="G238" i="2" s="1"/>
  <c r="H237" i="2"/>
  <c r="I237" i="2" s="1"/>
  <c r="H238" i="2" l="1"/>
  <c r="I238" i="2" s="1"/>
  <c r="D239" i="2"/>
  <c r="F239" i="2" s="1"/>
  <c r="G239" i="2" s="1"/>
  <c r="K237" i="2"/>
  <c r="J237" i="2"/>
  <c r="D240" i="2" l="1"/>
  <c r="F240" i="2" s="1"/>
  <c r="G240" i="2" s="1"/>
  <c r="H239" i="2"/>
  <c r="I239" i="2" s="1"/>
  <c r="J238" i="2"/>
  <c r="K238" i="2"/>
  <c r="J239" i="2" l="1"/>
  <c r="K239" i="2"/>
  <c r="D241" i="2"/>
  <c r="F241" i="2" s="1"/>
  <c r="G241" i="2" s="1"/>
  <c r="H240" i="2"/>
  <c r="I240" i="2" s="1"/>
  <c r="D242" i="2" l="1"/>
  <c r="F242" i="2" s="1"/>
  <c r="G242" i="2" s="1"/>
  <c r="H241" i="2"/>
  <c r="I241" i="2" s="1"/>
  <c r="K240" i="2"/>
  <c r="J240" i="2"/>
  <c r="J241" i="2" l="1"/>
  <c r="K241" i="2"/>
  <c r="H242" i="2"/>
  <c r="I242" i="2" s="1"/>
  <c r="D243" i="2"/>
  <c r="F243" i="2" s="1"/>
  <c r="G243" i="2" s="1"/>
  <c r="D244" i="2" l="1"/>
  <c r="F244" i="2" s="1"/>
  <c r="G244" i="2" s="1"/>
  <c r="H243" i="2"/>
  <c r="I243" i="2" s="1"/>
  <c r="K242" i="2"/>
  <c r="J242" i="2"/>
  <c r="K243" i="2" l="1"/>
  <c r="J243" i="2"/>
  <c r="D245" i="2"/>
  <c r="F245" i="2" s="1"/>
  <c r="G245" i="2" s="1"/>
  <c r="H244" i="2"/>
  <c r="I244" i="2" s="1"/>
  <c r="H245" i="2" l="1"/>
  <c r="I245" i="2" s="1"/>
  <c r="D246" i="2"/>
  <c r="F246" i="2" s="1"/>
  <c r="G246" i="2" s="1"/>
  <c r="J244" i="2"/>
  <c r="K244" i="2"/>
  <c r="D247" i="2" l="1"/>
  <c r="F247" i="2" s="1"/>
  <c r="G247" i="2" s="1"/>
  <c r="H246" i="2"/>
  <c r="I246" i="2" s="1"/>
  <c r="K245" i="2"/>
  <c r="J245" i="2"/>
  <c r="J246" i="2" l="1"/>
  <c r="K246" i="2"/>
  <c r="D248" i="2"/>
  <c r="F248" i="2" s="1"/>
  <c r="G248" i="2" s="1"/>
  <c r="H247" i="2"/>
  <c r="I247" i="2" s="1"/>
  <c r="K247" i="2" l="1"/>
  <c r="J247" i="2"/>
  <c r="D249" i="2"/>
  <c r="F249" i="2" s="1"/>
  <c r="G249" i="2" s="1"/>
  <c r="H248" i="2"/>
  <c r="I248" i="2" s="1"/>
  <c r="J248" i="2" l="1"/>
  <c r="K248" i="2"/>
  <c r="D250" i="2"/>
  <c r="F250" i="2" s="1"/>
  <c r="G250" i="2" s="1"/>
  <c r="H249" i="2"/>
  <c r="I249" i="2" s="1"/>
  <c r="H250" i="2" l="1"/>
  <c r="I250" i="2" s="1"/>
  <c r="D251" i="2"/>
  <c r="F251" i="2" s="1"/>
  <c r="G251" i="2" s="1"/>
  <c r="K249" i="2"/>
  <c r="J249" i="2"/>
  <c r="D252" i="2" l="1"/>
  <c r="F252" i="2" s="1"/>
  <c r="G252" i="2" s="1"/>
  <c r="H251" i="2"/>
  <c r="I251" i="2" s="1"/>
  <c r="K250" i="2"/>
  <c r="J250" i="2"/>
  <c r="J251" i="2" l="1"/>
  <c r="K251" i="2"/>
  <c r="D253" i="2"/>
  <c r="F253" i="2" s="1"/>
  <c r="G253" i="2" s="1"/>
  <c r="H252" i="2"/>
  <c r="I252" i="2" s="1"/>
  <c r="H253" i="2" l="1"/>
  <c r="I253" i="2" s="1"/>
  <c r="D254" i="2"/>
  <c r="F254" i="2" s="1"/>
  <c r="G254" i="2" s="1"/>
  <c r="K252" i="2"/>
  <c r="J252" i="2"/>
  <c r="H254" i="2" l="1"/>
  <c r="I254" i="2" s="1"/>
  <c r="D255" i="2"/>
  <c r="F255" i="2" s="1"/>
  <c r="G255" i="2" s="1"/>
  <c r="K253" i="2"/>
  <c r="J253" i="2"/>
  <c r="D256" i="2" l="1"/>
  <c r="F256" i="2" s="1"/>
  <c r="G256" i="2" s="1"/>
  <c r="H255" i="2"/>
  <c r="I255" i="2" s="1"/>
  <c r="J254" i="2"/>
  <c r="K254" i="2"/>
  <c r="K255" i="2" l="1"/>
  <c r="J255" i="2"/>
  <c r="D257" i="2"/>
  <c r="F257" i="2" s="1"/>
  <c r="G257" i="2" s="1"/>
  <c r="H256" i="2"/>
  <c r="I256" i="2" s="1"/>
  <c r="K256" i="2" l="1"/>
  <c r="J256" i="2"/>
  <c r="D258" i="2"/>
  <c r="F258" i="2" s="1"/>
  <c r="G258" i="2" s="1"/>
  <c r="H257" i="2"/>
  <c r="I257" i="2" s="1"/>
  <c r="J257" i="2" l="1"/>
  <c r="K257" i="2"/>
  <c r="D259" i="2"/>
  <c r="F259" i="2" s="1"/>
  <c r="G259" i="2" s="1"/>
  <c r="H258" i="2"/>
  <c r="I258" i="2" s="1"/>
  <c r="J258" i="2" l="1"/>
  <c r="K258" i="2"/>
  <c r="H259" i="2"/>
  <c r="I259" i="2" s="1"/>
  <c r="D260" i="2"/>
  <c r="F260" i="2" s="1"/>
  <c r="G260" i="2" s="1"/>
  <c r="J259" i="2" l="1"/>
  <c r="K259" i="2"/>
  <c r="D261" i="2"/>
  <c r="F261" i="2" s="1"/>
  <c r="G261" i="2" s="1"/>
  <c r="H260" i="2"/>
  <c r="I260" i="2" s="1"/>
  <c r="J260" i="2" l="1"/>
  <c r="K260" i="2"/>
  <c r="D262" i="2"/>
  <c r="F262" i="2" s="1"/>
  <c r="G262" i="2" s="1"/>
  <c r="H261" i="2"/>
  <c r="I261" i="2" s="1"/>
  <c r="D263" i="2" l="1"/>
  <c r="F263" i="2" s="1"/>
  <c r="G263" i="2" s="1"/>
  <c r="H262" i="2"/>
  <c r="I262" i="2" s="1"/>
  <c r="J261" i="2"/>
  <c r="K261" i="2"/>
  <c r="J262" i="2" l="1"/>
  <c r="K262" i="2"/>
  <c r="D264" i="2"/>
  <c r="F264" i="2" s="1"/>
  <c r="G264" i="2" s="1"/>
  <c r="H263" i="2"/>
  <c r="I263" i="2" s="1"/>
  <c r="K263" i="2" l="1"/>
  <c r="J263" i="2"/>
  <c r="D265" i="2"/>
  <c r="F265" i="2" s="1"/>
  <c r="G265" i="2" s="1"/>
  <c r="H264" i="2"/>
  <c r="I264" i="2" s="1"/>
  <c r="K264" i="2" l="1"/>
  <c r="J264" i="2"/>
  <c r="H265" i="2"/>
  <c r="I265" i="2" s="1"/>
  <c r="D266" i="2"/>
  <c r="F266" i="2" s="1"/>
  <c r="G266" i="2" s="1"/>
  <c r="H266" i="2" l="1"/>
  <c r="I266" i="2" s="1"/>
  <c r="D267" i="2"/>
  <c r="F267" i="2" s="1"/>
  <c r="G267" i="2" s="1"/>
  <c r="K265" i="2"/>
  <c r="J265" i="2"/>
  <c r="H267" i="2" l="1"/>
  <c r="I267" i="2" s="1"/>
  <c r="D268" i="2"/>
  <c r="F268" i="2" s="1"/>
  <c r="G268" i="2" s="1"/>
  <c r="J266" i="2"/>
  <c r="K266" i="2"/>
  <c r="D269" i="2" l="1"/>
  <c r="F269" i="2" s="1"/>
  <c r="G269" i="2" s="1"/>
  <c r="H268" i="2"/>
  <c r="I268" i="2" s="1"/>
  <c r="J267" i="2"/>
  <c r="K267" i="2"/>
  <c r="J268" i="2" l="1"/>
  <c r="K268" i="2"/>
  <c r="D270" i="2"/>
  <c r="F270" i="2" s="1"/>
  <c r="G270" i="2" s="1"/>
  <c r="H269" i="2"/>
  <c r="I269" i="2" s="1"/>
  <c r="D271" i="2" l="1"/>
  <c r="F271" i="2" s="1"/>
  <c r="G271" i="2" s="1"/>
  <c r="H270" i="2"/>
  <c r="I270" i="2" s="1"/>
  <c r="K269" i="2"/>
  <c r="J269" i="2"/>
  <c r="J270" i="2" l="1"/>
  <c r="K270" i="2"/>
  <c r="H271" i="2"/>
  <c r="I271" i="2" s="1"/>
  <c r="D272" i="2"/>
  <c r="F272" i="2" s="1"/>
  <c r="G272" i="2" s="1"/>
  <c r="D273" i="2" l="1"/>
  <c r="F273" i="2" s="1"/>
  <c r="G273" i="2" s="1"/>
  <c r="H272" i="2"/>
  <c r="I272" i="2" s="1"/>
  <c r="J271" i="2"/>
  <c r="K271" i="2"/>
  <c r="J272" i="2" l="1"/>
  <c r="K272" i="2"/>
  <c r="D274" i="2"/>
  <c r="F274" i="2" s="1"/>
  <c r="G274" i="2" s="1"/>
  <c r="H273" i="2"/>
  <c r="I273" i="2" s="1"/>
  <c r="H274" i="2" l="1"/>
  <c r="I274" i="2" s="1"/>
  <c r="D275" i="2"/>
  <c r="F275" i="2" s="1"/>
  <c r="G275" i="2" s="1"/>
  <c r="K273" i="2"/>
  <c r="J273" i="2"/>
  <c r="D276" i="2" l="1"/>
  <c r="F276" i="2" s="1"/>
  <c r="G276" i="2" s="1"/>
  <c r="H275" i="2"/>
  <c r="I275" i="2" s="1"/>
  <c r="K274" i="2"/>
  <c r="J274" i="2"/>
  <c r="J275" i="2" l="1"/>
  <c r="K275" i="2"/>
  <c r="D277" i="2"/>
  <c r="F277" i="2" s="1"/>
  <c r="G277" i="2" s="1"/>
  <c r="H276" i="2"/>
  <c r="I276" i="2" s="1"/>
  <c r="K276" i="2" l="1"/>
  <c r="J276" i="2"/>
  <c r="H277" i="2"/>
  <c r="I277" i="2" s="1"/>
  <c r="D278" i="2"/>
  <c r="F278" i="2" s="1"/>
  <c r="G278" i="2" s="1"/>
  <c r="K277" i="2" l="1"/>
  <c r="J277" i="2"/>
  <c r="D279" i="2"/>
  <c r="F279" i="2" s="1"/>
  <c r="G279" i="2" s="1"/>
  <c r="H278" i="2"/>
  <c r="I278" i="2" s="1"/>
  <c r="J278" i="2" l="1"/>
  <c r="K278" i="2"/>
  <c r="H279" i="2"/>
  <c r="I279" i="2" s="1"/>
  <c r="D280" i="2"/>
  <c r="F280" i="2" s="1"/>
  <c r="G280" i="2" s="1"/>
  <c r="J279" i="2" l="1"/>
  <c r="K279" i="2"/>
  <c r="D281" i="2"/>
  <c r="F281" i="2" s="1"/>
  <c r="G281" i="2" s="1"/>
  <c r="H280" i="2"/>
  <c r="I280" i="2" s="1"/>
  <c r="K280" i="2" l="1"/>
  <c r="J280" i="2"/>
  <c r="H281" i="2"/>
  <c r="I281" i="2" s="1"/>
  <c r="D282" i="2"/>
  <c r="F282" i="2" s="1"/>
  <c r="G282" i="2" s="1"/>
  <c r="D283" i="2" l="1"/>
  <c r="F283" i="2" s="1"/>
  <c r="G283" i="2" s="1"/>
  <c r="H282" i="2"/>
  <c r="I282" i="2" s="1"/>
  <c r="J281" i="2"/>
  <c r="K281" i="2"/>
  <c r="K282" i="2" l="1"/>
  <c r="J282" i="2"/>
  <c r="D284" i="2"/>
  <c r="F284" i="2" s="1"/>
  <c r="G284" i="2" s="1"/>
  <c r="H283" i="2"/>
  <c r="I283" i="2" s="1"/>
  <c r="H284" i="2" l="1"/>
  <c r="I284" i="2" s="1"/>
  <c r="D285" i="2"/>
  <c r="F285" i="2" s="1"/>
  <c r="G285" i="2" s="1"/>
  <c r="K283" i="2"/>
  <c r="J283" i="2"/>
  <c r="D286" i="2" l="1"/>
  <c r="F286" i="2" s="1"/>
  <c r="G286" i="2" s="1"/>
  <c r="H285" i="2"/>
  <c r="I285" i="2" s="1"/>
  <c r="J284" i="2"/>
  <c r="K284" i="2"/>
  <c r="J285" i="2" l="1"/>
  <c r="K285" i="2"/>
  <c r="D287" i="2"/>
  <c r="F287" i="2" s="1"/>
  <c r="G287" i="2" s="1"/>
  <c r="H286" i="2"/>
  <c r="I286" i="2" s="1"/>
  <c r="K286" i="2" l="1"/>
  <c r="J286" i="2"/>
  <c r="D288" i="2"/>
  <c r="F288" i="2" s="1"/>
  <c r="G288" i="2" s="1"/>
  <c r="H287" i="2"/>
  <c r="I287" i="2" s="1"/>
  <c r="D289" i="2" l="1"/>
  <c r="F289" i="2" s="1"/>
  <c r="G289" i="2" s="1"/>
  <c r="H288" i="2"/>
  <c r="I288" i="2" s="1"/>
  <c r="K287" i="2"/>
  <c r="J287" i="2"/>
  <c r="J288" i="2" l="1"/>
  <c r="K288" i="2"/>
  <c r="D290" i="2"/>
  <c r="F290" i="2" s="1"/>
  <c r="G290" i="2" s="1"/>
  <c r="H289" i="2"/>
  <c r="I289" i="2" s="1"/>
  <c r="D291" i="2" l="1"/>
  <c r="F291" i="2" s="1"/>
  <c r="G291" i="2" s="1"/>
  <c r="H290" i="2"/>
  <c r="I290" i="2" s="1"/>
  <c r="J289" i="2"/>
  <c r="K289" i="2"/>
  <c r="J290" i="2" l="1"/>
  <c r="K290" i="2"/>
  <c r="D292" i="2"/>
  <c r="F292" i="2" s="1"/>
  <c r="G292" i="2" s="1"/>
  <c r="H291" i="2"/>
  <c r="I291" i="2" s="1"/>
  <c r="D293" i="2" l="1"/>
  <c r="F293" i="2" s="1"/>
  <c r="G293" i="2" s="1"/>
  <c r="H292" i="2"/>
  <c r="I292" i="2" s="1"/>
  <c r="K291" i="2"/>
  <c r="J291" i="2"/>
  <c r="J292" i="2" l="1"/>
  <c r="K292" i="2"/>
  <c r="H293" i="2"/>
  <c r="I293" i="2" s="1"/>
  <c r="D294" i="2"/>
  <c r="F294" i="2" s="1"/>
  <c r="G294" i="2" s="1"/>
  <c r="D295" i="2" l="1"/>
  <c r="F295" i="2" s="1"/>
  <c r="G295" i="2" s="1"/>
  <c r="H294" i="2"/>
  <c r="I294" i="2" s="1"/>
  <c r="K293" i="2"/>
  <c r="J293" i="2"/>
  <c r="K294" i="2" l="1"/>
  <c r="J294" i="2"/>
  <c r="D296" i="2"/>
  <c r="F296" i="2" s="1"/>
  <c r="G296" i="2" s="1"/>
  <c r="H295" i="2"/>
  <c r="I295" i="2" s="1"/>
  <c r="K295" i="2" l="1"/>
  <c r="J295" i="2"/>
  <c r="D297" i="2"/>
  <c r="F297" i="2" s="1"/>
  <c r="G297" i="2" s="1"/>
  <c r="H296" i="2"/>
  <c r="I296" i="2" s="1"/>
  <c r="D298" i="2" l="1"/>
  <c r="F298" i="2" s="1"/>
  <c r="G298" i="2" s="1"/>
  <c r="H297" i="2"/>
  <c r="I297" i="2" s="1"/>
  <c r="K296" i="2"/>
  <c r="J296" i="2"/>
  <c r="K297" i="2" l="1"/>
  <c r="J297" i="2"/>
  <c r="D299" i="2"/>
  <c r="F299" i="2" s="1"/>
  <c r="G299" i="2" s="1"/>
  <c r="H298" i="2"/>
  <c r="I298" i="2" s="1"/>
  <c r="J298" i="2" l="1"/>
  <c r="K298" i="2"/>
  <c r="D300" i="2"/>
  <c r="F300" i="2" s="1"/>
  <c r="G300" i="2" s="1"/>
  <c r="H299" i="2"/>
  <c r="I299" i="2" s="1"/>
  <c r="J299" i="2" l="1"/>
  <c r="K299" i="2"/>
  <c r="H300" i="2"/>
  <c r="I300" i="2" s="1"/>
  <c r="D301" i="2"/>
  <c r="F301" i="2" s="1"/>
  <c r="G301" i="2" s="1"/>
  <c r="D302" i="2" l="1"/>
  <c r="F302" i="2" s="1"/>
  <c r="G302" i="2" s="1"/>
  <c r="H301" i="2"/>
  <c r="I301" i="2" s="1"/>
  <c r="J300" i="2"/>
  <c r="K300" i="2"/>
  <c r="J301" i="2" l="1"/>
  <c r="K301" i="2"/>
  <c r="D303" i="2"/>
  <c r="F303" i="2" s="1"/>
  <c r="G303" i="2" s="1"/>
  <c r="H302" i="2"/>
  <c r="I302" i="2" s="1"/>
  <c r="K302" i="2" l="1"/>
  <c r="J302" i="2"/>
  <c r="D304" i="2"/>
  <c r="F304" i="2" s="1"/>
  <c r="G304" i="2" s="1"/>
  <c r="H303" i="2"/>
  <c r="I303" i="2" s="1"/>
  <c r="K303" i="2" l="1"/>
  <c r="J303" i="2"/>
  <c r="D305" i="2"/>
  <c r="F305" i="2" s="1"/>
  <c r="G305" i="2" s="1"/>
  <c r="H304" i="2"/>
  <c r="I304" i="2" s="1"/>
  <c r="D306" i="2" l="1"/>
  <c r="F306" i="2" s="1"/>
  <c r="G306" i="2" s="1"/>
  <c r="H305" i="2"/>
  <c r="I305" i="2" s="1"/>
  <c r="J304" i="2"/>
  <c r="K304" i="2"/>
  <c r="J305" i="2" l="1"/>
  <c r="K305" i="2"/>
  <c r="D307" i="2"/>
  <c r="F307" i="2" s="1"/>
  <c r="G307" i="2" s="1"/>
  <c r="H306" i="2"/>
  <c r="I306" i="2" s="1"/>
  <c r="D308" i="2" l="1"/>
  <c r="F308" i="2" s="1"/>
  <c r="G308" i="2" s="1"/>
  <c r="H307" i="2"/>
  <c r="I307" i="2" s="1"/>
  <c r="J306" i="2"/>
  <c r="K306" i="2"/>
  <c r="J307" i="2" l="1"/>
  <c r="K307" i="2"/>
  <c r="H308" i="2"/>
  <c r="I308" i="2" s="1"/>
  <c r="D309" i="2"/>
  <c r="F309" i="2" s="1"/>
  <c r="G309" i="2" s="1"/>
  <c r="K308" i="2" l="1"/>
  <c r="J308" i="2"/>
  <c r="D310" i="2"/>
  <c r="F310" i="2" s="1"/>
  <c r="G310" i="2" s="1"/>
  <c r="H309" i="2"/>
  <c r="I309" i="2" s="1"/>
  <c r="J309" i="2" l="1"/>
  <c r="K309" i="2"/>
  <c r="H310" i="2"/>
  <c r="I310" i="2" s="1"/>
  <c r="D311" i="2"/>
  <c r="F311" i="2" s="1"/>
  <c r="G311" i="2" s="1"/>
  <c r="J310" i="2" l="1"/>
  <c r="K310" i="2"/>
  <c r="D312" i="2"/>
  <c r="F312" i="2" s="1"/>
  <c r="G312" i="2" s="1"/>
  <c r="H311" i="2"/>
  <c r="I311" i="2" s="1"/>
  <c r="D313" i="2" l="1"/>
  <c r="F313" i="2" s="1"/>
  <c r="G313" i="2" s="1"/>
  <c r="H312" i="2"/>
  <c r="I312" i="2" s="1"/>
  <c r="J311" i="2"/>
  <c r="K311" i="2"/>
  <c r="J312" i="2" l="1"/>
  <c r="K312" i="2"/>
  <c r="H313" i="2"/>
  <c r="I313" i="2" s="1"/>
  <c r="D314" i="2"/>
  <c r="F314" i="2" s="1"/>
  <c r="G314" i="2" s="1"/>
  <c r="K313" i="2" l="1"/>
  <c r="J313" i="2"/>
  <c r="D315" i="2"/>
  <c r="F315" i="2" s="1"/>
  <c r="G315" i="2" s="1"/>
  <c r="H314" i="2"/>
  <c r="I314" i="2" s="1"/>
  <c r="D316" i="2" l="1"/>
  <c r="F316" i="2" s="1"/>
  <c r="G316" i="2" s="1"/>
  <c r="H315" i="2"/>
  <c r="I315" i="2" s="1"/>
  <c r="J314" i="2"/>
  <c r="K314" i="2"/>
  <c r="K315" i="2" l="1"/>
  <c r="J315" i="2"/>
  <c r="D317" i="2"/>
  <c r="F317" i="2" s="1"/>
  <c r="G317" i="2" s="1"/>
  <c r="H316" i="2"/>
  <c r="I316" i="2" s="1"/>
  <c r="D318" i="2" l="1"/>
  <c r="F318" i="2" s="1"/>
  <c r="G318" i="2" s="1"/>
  <c r="H317" i="2"/>
  <c r="I317" i="2" s="1"/>
  <c r="J316" i="2"/>
  <c r="K316" i="2"/>
  <c r="J317" i="2" l="1"/>
  <c r="K317" i="2"/>
  <c r="H318" i="2"/>
  <c r="I318" i="2" s="1"/>
  <c r="D319" i="2"/>
  <c r="F319" i="2" s="1"/>
  <c r="G319" i="2" s="1"/>
  <c r="D320" i="2" l="1"/>
  <c r="F320" i="2" s="1"/>
  <c r="G320" i="2" s="1"/>
  <c r="H319" i="2"/>
  <c r="I319" i="2" s="1"/>
  <c r="K318" i="2"/>
  <c r="J318" i="2"/>
  <c r="J319" i="2" l="1"/>
  <c r="K319" i="2"/>
  <c r="H320" i="2"/>
  <c r="I320" i="2" s="1"/>
  <c r="D321" i="2"/>
  <c r="F321" i="2" s="1"/>
  <c r="G321" i="2" s="1"/>
  <c r="D322" i="2" l="1"/>
  <c r="F322" i="2" s="1"/>
  <c r="G322" i="2" s="1"/>
  <c r="H321" i="2"/>
  <c r="I321" i="2" s="1"/>
  <c r="J320" i="2"/>
  <c r="K320" i="2"/>
  <c r="J321" i="2" l="1"/>
  <c r="K321" i="2"/>
  <c r="D323" i="2"/>
  <c r="F323" i="2" s="1"/>
  <c r="G323" i="2" s="1"/>
  <c r="H322" i="2"/>
  <c r="I322" i="2" s="1"/>
  <c r="J322" i="2" l="1"/>
  <c r="K322" i="2"/>
  <c r="H323" i="2"/>
  <c r="I323" i="2" s="1"/>
  <c r="D324" i="2"/>
  <c r="F324" i="2" s="1"/>
  <c r="G324" i="2" s="1"/>
  <c r="D325" i="2" l="1"/>
  <c r="F325" i="2" s="1"/>
  <c r="G325" i="2" s="1"/>
  <c r="H324" i="2"/>
  <c r="I324" i="2" s="1"/>
  <c r="K323" i="2"/>
  <c r="J323" i="2"/>
  <c r="J324" i="2" l="1"/>
  <c r="K324" i="2"/>
  <c r="H325" i="2"/>
  <c r="I325" i="2" s="1"/>
  <c r="D326" i="2"/>
  <c r="F326" i="2" s="1"/>
  <c r="G326" i="2" s="1"/>
  <c r="K325" i="2" l="1"/>
  <c r="J325" i="2"/>
  <c r="H326" i="2"/>
  <c r="I326" i="2" s="1"/>
  <c r="D327" i="2"/>
  <c r="F327" i="2" s="1"/>
  <c r="G327" i="2" s="1"/>
  <c r="K326" i="2" l="1"/>
  <c r="J326" i="2"/>
  <c r="D328" i="2"/>
  <c r="F328" i="2" s="1"/>
  <c r="G328" i="2" s="1"/>
  <c r="H327" i="2"/>
  <c r="I327" i="2" s="1"/>
  <c r="D329" i="2" l="1"/>
  <c r="F329" i="2" s="1"/>
  <c r="G329" i="2" s="1"/>
  <c r="H328" i="2"/>
  <c r="I328" i="2" s="1"/>
  <c r="J327" i="2"/>
  <c r="K327" i="2"/>
  <c r="J328" i="2" l="1"/>
  <c r="K328" i="2"/>
  <c r="D330" i="2"/>
  <c r="F330" i="2" s="1"/>
  <c r="G330" i="2" s="1"/>
  <c r="H329" i="2"/>
  <c r="I329" i="2" s="1"/>
  <c r="H330" i="2" l="1"/>
  <c r="I330" i="2" s="1"/>
  <c r="D331" i="2"/>
  <c r="F331" i="2" s="1"/>
  <c r="G331" i="2" s="1"/>
  <c r="J329" i="2"/>
  <c r="K329" i="2"/>
  <c r="D332" i="2" l="1"/>
  <c r="F332" i="2" s="1"/>
  <c r="G332" i="2" s="1"/>
  <c r="H331" i="2"/>
  <c r="I331" i="2" s="1"/>
  <c r="K330" i="2"/>
  <c r="J330" i="2"/>
  <c r="J331" i="2" l="1"/>
  <c r="K331" i="2"/>
  <c r="H332" i="2"/>
  <c r="I332" i="2" s="1"/>
  <c r="D333" i="2"/>
  <c r="F333" i="2" s="1"/>
  <c r="G333" i="2" s="1"/>
  <c r="D334" i="2" l="1"/>
  <c r="F334" i="2" s="1"/>
  <c r="G334" i="2" s="1"/>
  <c r="H333" i="2"/>
  <c r="I333" i="2" s="1"/>
  <c r="K332" i="2"/>
  <c r="J332" i="2"/>
  <c r="J333" i="2" l="1"/>
  <c r="K333" i="2"/>
  <c r="D335" i="2"/>
  <c r="F335" i="2" s="1"/>
  <c r="G335" i="2" s="1"/>
  <c r="H334" i="2"/>
  <c r="I334" i="2" s="1"/>
  <c r="J334" i="2" l="1"/>
  <c r="K334" i="2"/>
  <c r="H335" i="2"/>
  <c r="I335" i="2" s="1"/>
  <c r="D336" i="2"/>
  <c r="F336" i="2" s="1"/>
  <c r="G336" i="2" s="1"/>
  <c r="D337" i="2" l="1"/>
  <c r="F337" i="2" s="1"/>
  <c r="G337" i="2" s="1"/>
  <c r="H336" i="2"/>
  <c r="I336" i="2" s="1"/>
  <c r="J335" i="2"/>
  <c r="K335" i="2"/>
  <c r="K336" i="2" l="1"/>
  <c r="J336" i="2"/>
  <c r="D338" i="2"/>
  <c r="F338" i="2" s="1"/>
  <c r="G338" i="2" s="1"/>
  <c r="H337" i="2"/>
  <c r="I337" i="2" s="1"/>
  <c r="D339" i="2" l="1"/>
  <c r="F339" i="2" s="1"/>
  <c r="G339" i="2" s="1"/>
  <c r="H338" i="2"/>
  <c r="I338" i="2" s="1"/>
  <c r="J337" i="2"/>
  <c r="K337" i="2"/>
  <c r="J338" i="2" l="1"/>
  <c r="K338" i="2"/>
  <c r="H339" i="2"/>
  <c r="I339" i="2" s="1"/>
  <c r="D340" i="2"/>
  <c r="F340" i="2" s="1"/>
  <c r="G340" i="2" s="1"/>
  <c r="D341" i="2" l="1"/>
  <c r="F341" i="2" s="1"/>
  <c r="G341" i="2" s="1"/>
  <c r="H340" i="2"/>
  <c r="I340" i="2" s="1"/>
  <c r="J339" i="2"/>
  <c r="K339" i="2"/>
  <c r="J340" i="2" l="1"/>
  <c r="K340" i="2"/>
  <c r="D342" i="2"/>
  <c r="F342" i="2" s="1"/>
  <c r="G342" i="2" s="1"/>
  <c r="H341" i="2"/>
  <c r="I341" i="2" s="1"/>
  <c r="J341" i="2" l="1"/>
  <c r="K341" i="2"/>
  <c r="D343" i="2"/>
  <c r="F343" i="2" s="1"/>
  <c r="G343" i="2" s="1"/>
  <c r="H342" i="2"/>
  <c r="I342" i="2" s="1"/>
  <c r="H343" i="2" l="1"/>
  <c r="I343" i="2" s="1"/>
  <c r="D344" i="2"/>
  <c r="F344" i="2" s="1"/>
  <c r="G344" i="2" s="1"/>
  <c r="J342" i="2"/>
  <c r="K342" i="2"/>
  <c r="D345" i="2" l="1"/>
  <c r="F345" i="2" s="1"/>
  <c r="G345" i="2" s="1"/>
  <c r="H344" i="2"/>
  <c r="I344" i="2" s="1"/>
  <c r="K343" i="2"/>
  <c r="J343" i="2"/>
  <c r="J344" i="2" l="1"/>
  <c r="K344" i="2"/>
  <c r="H345" i="2"/>
  <c r="I345" i="2" s="1"/>
  <c r="D346" i="2"/>
  <c r="F346" i="2" s="1"/>
  <c r="G346" i="2" s="1"/>
  <c r="D347" i="2" l="1"/>
  <c r="F347" i="2" s="1"/>
  <c r="G347" i="2" s="1"/>
  <c r="H346" i="2"/>
  <c r="I346" i="2" s="1"/>
  <c r="J345" i="2"/>
  <c r="K345" i="2"/>
  <c r="J346" i="2" l="1"/>
  <c r="K346" i="2"/>
  <c r="D348" i="2"/>
  <c r="F348" i="2" s="1"/>
  <c r="G348" i="2" s="1"/>
  <c r="H347" i="2"/>
  <c r="I347" i="2" s="1"/>
  <c r="D349" i="2" l="1"/>
  <c r="F349" i="2" s="1"/>
  <c r="G349" i="2" s="1"/>
  <c r="H348" i="2"/>
  <c r="I348" i="2" s="1"/>
  <c r="K347" i="2"/>
  <c r="J347" i="2"/>
  <c r="K348" i="2" l="1"/>
  <c r="J348" i="2"/>
  <c r="D350" i="2"/>
  <c r="F350" i="2" s="1"/>
  <c r="G350" i="2" s="1"/>
  <c r="H349" i="2"/>
  <c r="I349" i="2" s="1"/>
  <c r="H350" i="2" l="1"/>
  <c r="I350" i="2" s="1"/>
  <c r="D351" i="2"/>
  <c r="F351" i="2" s="1"/>
  <c r="G351" i="2" s="1"/>
  <c r="K349" i="2"/>
  <c r="J349" i="2"/>
  <c r="D352" i="2" l="1"/>
  <c r="F352" i="2" s="1"/>
  <c r="G352" i="2" s="1"/>
  <c r="H351" i="2"/>
  <c r="I351" i="2" s="1"/>
  <c r="J350" i="2"/>
  <c r="K350" i="2"/>
  <c r="J351" i="2" l="1"/>
  <c r="K351" i="2"/>
  <c r="H352" i="2"/>
  <c r="I352" i="2" s="1"/>
  <c r="D353" i="2"/>
  <c r="F353" i="2" s="1"/>
  <c r="G353" i="2" s="1"/>
  <c r="H353" i="2" l="1"/>
  <c r="I353" i="2" s="1"/>
  <c r="D354" i="2"/>
  <c r="F354" i="2" s="1"/>
  <c r="G354" i="2" s="1"/>
  <c r="J352" i="2"/>
  <c r="K352" i="2"/>
  <c r="H354" i="2" l="1"/>
  <c r="I354" i="2" s="1"/>
  <c r="D355" i="2"/>
  <c r="F355" i="2" s="1"/>
  <c r="G355" i="2" s="1"/>
  <c r="K353" i="2"/>
  <c r="J353" i="2"/>
  <c r="H355" i="2" l="1"/>
  <c r="I355" i="2" s="1"/>
  <c r="D356" i="2"/>
  <c r="F356" i="2" s="1"/>
  <c r="G356" i="2" s="1"/>
  <c r="J354" i="2"/>
  <c r="K354" i="2"/>
  <c r="D357" i="2" l="1"/>
  <c r="F357" i="2" s="1"/>
  <c r="G357" i="2" s="1"/>
  <c r="H356" i="2"/>
  <c r="I356" i="2" s="1"/>
  <c r="J355" i="2"/>
  <c r="K355" i="2"/>
  <c r="J356" i="2" l="1"/>
  <c r="K356" i="2"/>
  <c r="D358" i="2"/>
  <c r="F358" i="2" s="1"/>
  <c r="G358" i="2" s="1"/>
  <c r="H357" i="2"/>
  <c r="I357" i="2" s="1"/>
  <c r="K357" i="2" l="1"/>
  <c r="J357" i="2"/>
  <c r="D359" i="2"/>
  <c r="F359" i="2" s="1"/>
  <c r="G359" i="2" s="1"/>
  <c r="H358" i="2"/>
  <c r="I358" i="2" s="1"/>
  <c r="K358" i="2" l="1"/>
  <c r="J358" i="2"/>
  <c r="H359" i="2"/>
  <c r="I359" i="2" s="1"/>
  <c r="D360" i="2"/>
  <c r="F360" i="2" s="1"/>
  <c r="G360" i="2" s="1"/>
  <c r="J359" i="2" l="1"/>
  <c r="K359" i="2"/>
  <c r="D361" i="2"/>
  <c r="F361" i="2" s="1"/>
  <c r="G361" i="2" s="1"/>
  <c r="H360" i="2"/>
  <c r="I360" i="2" s="1"/>
  <c r="D362" i="2" l="1"/>
  <c r="F362" i="2" s="1"/>
  <c r="G362" i="2" s="1"/>
  <c r="H361" i="2"/>
  <c r="I361" i="2" s="1"/>
  <c r="K360" i="2"/>
  <c r="J360" i="2"/>
  <c r="K361" i="2" l="1"/>
  <c r="J361" i="2"/>
  <c r="D363" i="2"/>
  <c r="F363" i="2" s="1"/>
  <c r="G363" i="2" s="1"/>
  <c r="H362" i="2"/>
  <c r="I362" i="2" s="1"/>
  <c r="J362" i="2" l="1"/>
  <c r="K362" i="2"/>
  <c r="D364" i="2"/>
  <c r="F364" i="2" s="1"/>
  <c r="G364" i="2" s="1"/>
  <c r="H363" i="2"/>
  <c r="I363" i="2" s="1"/>
  <c r="D365" i="2" l="1"/>
  <c r="F365" i="2" s="1"/>
  <c r="G365" i="2" s="1"/>
  <c r="H364" i="2"/>
  <c r="I364" i="2" s="1"/>
  <c r="K363" i="2"/>
  <c r="J363" i="2"/>
  <c r="K364" i="2" l="1"/>
  <c r="J364" i="2"/>
  <c r="D366" i="2"/>
  <c r="F366" i="2" s="1"/>
  <c r="G366" i="2" s="1"/>
  <c r="H365" i="2"/>
  <c r="I365" i="2" s="1"/>
  <c r="D367" i="2" l="1"/>
  <c r="F367" i="2" s="1"/>
  <c r="G367" i="2" s="1"/>
  <c r="H366" i="2"/>
  <c r="I366" i="2" s="1"/>
  <c r="J365" i="2"/>
  <c r="K365" i="2"/>
  <c r="J366" i="2" l="1"/>
  <c r="K366" i="2"/>
  <c r="D368" i="2"/>
  <c r="F368" i="2" s="1"/>
  <c r="G368" i="2" s="1"/>
  <c r="H367" i="2"/>
  <c r="I367" i="2" s="1"/>
  <c r="D369" i="2" l="1"/>
  <c r="F369" i="2" s="1"/>
  <c r="G369" i="2" s="1"/>
  <c r="H368" i="2"/>
  <c r="I368" i="2" s="1"/>
  <c r="J367" i="2"/>
  <c r="K367" i="2"/>
  <c r="J368" i="2" l="1"/>
  <c r="K368" i="2"/>
  <c r="D370" i="2"/>
  <c r="F370" i="2" s="1"/>
  <c r="G370" i="2" s="1"/>
  <c r="H369" i="2"/>
  <c r="I369" i="2" s="1"/>
  <c r="K369" i="2" l="1"/>
  <c r="J369" i="2"/>
  <c r="H370" i="2"/>
  <c r="I370" i="2" s="1"/>
  <c r="D371" i="2"/>
  <c r="F371" i="2" s="1"/>
  <c r="G371" i="2" s="1"/>
  <c r="H371" i="2" l="1"/>
  <c r="I371" i="2" s="1"/>
  <c r="D372" i="2"/>
  <c r="F372" i="2" s="1"/>
  <c r="G372" i="2" s="1"/>
  <c r="K370" i="2"/>
  <c r="J370" i="2"/>
  <c r="D373" i="2" l="1"/>
  <c r="F373" i="2" s="1"/>
  <c r="G373" i="2" s="1"/>
  <c r="H372" i="2"/>
  <c r="I372" i="2" s="1"/>
  <c r="K371" i="2"/>
  <c r="J371" i="2"/>
  <c r="D374" i="2" l="1"/>
  <c r="F374" i="2" s="1"/>
  <c r="G374" i="2" s="1"/>
  <c r="H373" i="2"/>
  <c r="I373" i="2" s="1"/>
  <c r="K372" i="2"/>
  <c r="J372" i="2"/>
  <c r="J373" i="2" l="1"/>
  <c r="K373" i="2"/>
  <c r="H374" i="2"/>
  <c r="I374" i="2" s="1"/>
  <c r="D375" i="2"/>
  <c r="F375" i="2" s="1"/>
  <c r="G375" i="2" s="1"/>
  <c r="J374" i="2" l="1"/>
  <c r="K374" i="2"/>
  <c r="D376" i="2"/>
  <c r="F376" i="2" s="1"/>
  <c r="G376" i="2" s="1"/>
  <c r="H375" i="2"/>
  <c r="I375" i="2" s="1"/>
  <c r="K375" i="2" l="1"/>
  <c r="J375" i="2"/>
  <c r="D377" i="2"/>
  <c r="F377" i="2" s="1"/>
  <c r="G377" i="2" s="1"/>
  <c r="H376" i="2"/>
  <c r="I376" i="2" s="1"/>
  <c r="J376" i="2" l="1"/>
  <c r="K376" i="2"/>
  <c r="D378" i="2"/>
  <c r="F378" i="2" s="1"/>
  <c r="G378" i="2" s="1"/>
  <c r="H377" i="2"/>
  <c r="I377" i="2" s="1"/>
  <c r="H378" i="2" l="1"/>
  <c r="I378" i="2" s="1"/>
  <c r="D379" i="2"/>
  <c r="F379" i="2" s="1"/>
  <c r="G379" i="2" s="1"/>
  <c r="K377" i="2"/>
  <c r="J377" i="2"/>
  <c r="D380" i="2" l="1"/>
  <c r="F380" i="2" s="1"/>
  <c r="G380" i="2" s="1"/>
  <c r="H379" i="2"/>
  <c r="I379" i="2" s="1"/>
  <c r="K378" i="2"/>
  <c r="J378" i="2"/>
  <c r="J379" i="2" l="1"/>
  <c r="K379" i="2"/>
  <c r="D381" i="2"/>
  <c r="F381" i="2" s="1"/>
  <c r="G381" i="2" s="1"/>
  <c r="H380" i="2"/>
  <c r="I380" i="2" s="1"/>
  <c r="D382" i="2" l="1"/>
  <c r="F382" i="2" s="1"/>
  <c r="G382" i="2" s="1"/>
  <c r="H381" i="2"/>
  <c r="I381" i="2" s="1"/>
  <c r="J380" i="2"/>
  <c r="K380" i="2"/>
  <c r="J381" i="2" l="1"/>
  <c r="K381" i="2"/>
  <c r="H382" i="2"/>
  <c r="I382" i="2" s="1"/>
  <c r="D383" i="2"/>
  <c r="F383" i="2" s="1"/>
  <c r="G383" i="2" s="1"/>
  <c r="J382" i="2" l="1"/>
  <c r="K382" i="2"/>
  <c r="D384" i="2"/>
  <c r="F384" i="2" s="1"/>
  <c r="G384" i="2" s="1"/>
  <c r="H383" i="2"/>
  <c r="I383" i="2" s="1"/>
  <c r="K383" i="2" l="1"/>
  <c r="J383" i="2"/>
  <c r="D385" i="2"/>
  <c r="F385" i="2" s="1"/>
  <c r="G385" i="2" s="1"/>
  <c r="H384" i="2"/>
  <c r="I384" i="2" s="1"/>
  <c r="J384" i="2" l="1"/>
  <c r="K384" i="2"/>
  <c r="D386" i="2"/>
  <c r="F386" i="2" s="1"/>
  <c r="G386" i="2" s="1"/>
  <c r="H385" i="2"/>
  <c r="I385" i="2" s="1"/>
  <c r="D387" i="2" l="1"/>
  <c r="F387" i="2" s="1"/>
  <c r="G387" i="2" s="1"/>
  <c r="H386" i="2"/>
  <c r="I386" i="2" s="1"/>
  <c r="J385" i="2"/>
  <c r="K385" i="2"/>
  <c r="K386" i="2" l="1"/>
  <c r="J386" i="2"/>
  <c r="D388" i="2"/>
  <c r="F388" i="2" s="1"/>
  <c r="G388" i="2" s="1"/>
  <c r="H387" i="2"/>
  <c r="I387" i="2" s="1"/>
  <c r="J387" i="2" l="1"/>
  <c r="K387" i="2"/>
  <c r="D389" i="2"/>
  <c r="F389" i="2" s="1"/>
  <c r="G389" i="2" s="1"/>
  <c r="H388" i="2"/>
  <c r="I388" i="2" s="1"/>
  <c r="J388" i="2" l="1"/>
  <c r="K388" i="2"/>
  <c r="H389" i="2"/>
  <c r="I389" i="2" s="1"/>
  <c r="D390" i="2"/>
  <c r="F390" i="2" s="1"/>
  <c r="G390" i="2" s="1"/>
  <c r="D391" i="2" l="1"/>
  <c r="F391" i="2" s="1"/>
  <c r="G391" i="2" s="1"/>
  <c r="H390" i="2"/>
  <c r="I390" i="2" s="1"/>
  <c r="J389" i="2"/>
  <c r="K389" i="2"/>
  <c r="K390" i="2" l="1"/>
  <c r="J390" i="2"/>
  <c r="D392" i="2"/>
  <c r="F392" i="2" s="1"/>
  <c r="G392" i="2" s="1"/>
  <c r="H391" i="2"/>
  <c r="I391" i="2" s="1"/>
  <c r="D393" i="2" l="1"/>
  <c r="F393" i="2" s="1"/>
  <c r="G393" i="2" s="1"/>
  <c r="H392" i="2"/>
  <c r="I392" i="2" s="1"/>
  <c r="K391" i="2"/>
  <c r="J391" i="2"/>
  <c r="J392" i="2" l="1"/>
  <c r="K392" i="2"/>
  <c r="D394" i="2"/>
  <c r="F394" i="2" s="1"/>
  <c r="G394" i="2" s="1"/>
  <c r="H393" i="2"/>
  <c r="I393" i="2" s="1"/>
  <c r="K393" i="2" l="1"/>
  <c r="J393" i="2"/>
  <c r="H394" i="2"/>
  <c r="I394" i="2" s="1"/>
  <c r="D395" i="2"/>
  <c r="F395" i="2" s="1"/>
  <c r="G395" i="2" s="1"/>
  <c r="K394" i="2" l="1"/>
  <c r="J394" i="2"/>
  <c r="D396" i="2"/>
  <c r="F396" i="2" s="1"/>
  <c r="G396" i="2" s="1"/>
  <c r="H395" i="2"/>
  <c r="I395" i="2" s="1"/>
  <c r="J395" i="2" l="1"/>
  <c r="K395" i="2"/>
  <c r="D397" i="2"/>
  <c r="F397" i="2" s="1"/>
  <c r="G397" i="2" s="1"/>
  <c r="H396" i="2"/>
  <c r="I396" i="2" s="1"/>
  <c r="D398" i="2" l="1"/>
  <c r="F398" i="2" s="1"/>
  <c r="G398" i="2" s="1"/>
  <c r="H397" i="2"/>
  <c r="I397" i="2" s="1"/>
  <c r="J396" i="2"/>
  <c r="K396" i="2"/>
  <c r="K397" i="2" l="1"/>
  <c r="J397" i="2"/>
  <c r="D399" i="2"/>
  <c r="F399" i="2" s="1"/>
  <c r="G399" i="2" s="1"/>
  <c r="H398" i="2"/>
  <c r="I398" i="2" s="1"/>
  <c r="H399" i="2" l="1"/>
  <c r="I399" i="2" s="1"/>
  <c r="D400" i="2"/>
  <c r="F400" i="2" s="1"/>
  <c r="G400" i="2" s="1"/>
  <c r="K398" i="2"/>
  <c r="J398" i="2"/>
  <c r="D401" i="2" l="1"/>
  <c r="F401" i="2" s="1"/>
  <c r="G401" i="2" s="1"/>
  <c r="H400" i="2"/>
  <c r="I400" i="2" s="1"/>
  <c r="J399" i="2"/>
  <c r="K399" i="2"/>
  <c r="J400" i="2" l="1"/>
  <c r="K400" i="2"/>
  <c r="D402" i="2"/>
  <c r="F402" i="2" s="1"/>
  <c r="G402" i="2" s="1"/>
  <c r="H401" i="2"/>
  <c r="I401" i="2" s="1"/>
  <c r="K401" i="2" l="1"/>
  <c r="J401" i="2"/>
  <c r="D403" i="2"/>
  <c r="F403" i="2" s="1"/>
  <c r="G403" i="2" s="1"/>
  <c r="H402" i="2"/>
  <c r="I402" i="2" s="1"/>
  <c r="D404" i="2" l="1"/>
  <c r="F404" i="2" s="1"/>
  <c r="G404" i="2" s="1"/>
  <c r="H403" i="2"/>
  <c r="I403" i="2" s="1"/>
  <c r="J402" i="2"/>
  <c r="K402" i="2"/>
  <c r="J403" i="2" l="1"/>
  <c r="K403" i="2"/>
  <c r="H404" i="2"/>
  <c r="I404" i="2" s="1"/>
  <c r="D405" i="2"/>
  <c r="F405" i="2" s="1"/>
  <c r="G405" i="2" s="1"/>
  <c r="D406" i="2" l="1"/>
  <c r="F406" i="2" s="1"/>
  <c r="G406" i="2" s="1"/>
  <c r="H405" i="2"/>
  <c r="I405" i="2" s="1"/>
  <c r="J404" i="2"/>
  <c r="K404" i="2"/>
  <c r="K405" i="2" l="1"/>
  <c r="J405" i="2"/>
  <c r="H406" i="2"/>
  <c r="I406" i="2" s="1"/>
  <c r="D407" i="2"/>
  <c r="F407" i="2" s="1"/>
  <c r="G407" i="2" s="1"/>
  <c r="D408" i="2" l="1"/>
  <c r="F408" i="2" s="1"/>
  <c r="G408" i="2" s="1"/>
  <c r="H407" i="2"/>
  <c r="I407" i="2" s="1"/>
  <c r="J406" i="2"/>
  <c r="K406" i="2"/>
  <c r="J407" i="2" l="1"/>
  <c r="K407" i="2"/>
  <c r="D409" i="2"/>
  <c r="F409" i="2" s="1"/>
  <c r="G409" i="2" s="1"/>
  <c r="H408" i="2"/>
  <c r="I408" i="2" s="1"/>
  <c r="D410" i="2" l="1"/>
  <c r="F410" i="2" s="1"/>
  <c r="G410" i="2" s="1"/>
  <c r="H409" i="2"/>
  <c r="I409" i="2" s="1"/>
  <c r="J408" i="2"/>
  <c r="K408" i="2"/>
  <c r="K409" i="2" l="1"/>
  <c r="J409" i="2"/>
  <c r="H410" i="2"/>
  <c r="I410" i="2" s="1"/>
  <c r="D411" i="2"/>
  <c r="F411" i="2" s="1"/>
  <c r="G411" i="2" s="1"/>
  <c r="K410" i="2" l="1"/>
  <c r="J410" i="2"/>
  <c r="D412" i="2"/>
  <c r="F412" i="2" s="1"/>
  <c r="G412" i="2" s="1"/>
  <c r="H411" i="2"/>
  <c r="I411" i="2" s="1"/>
  <c r="J411" i="2" l="1"/>
  <c r="K411" i="2"/>
  <c r="D413" i="2"/>
  <c r="F413" i="2" s="1"/>
  <c r="G413" i="2" s="1"/>
  <c r="H412" i="2"/>
  <c r="I412" i="2" s="1"/>
  <c r="J412" i="2" l="1"/>
  <c r="K412" i="2"/>
  <c r="D414" i="2"/>
  <c r="F414" i="2" s="1"/>
  <c r="G414" i="2" s="1"/>
  <c r="H413" i="2"/>
  <c r="I413" i="2" s="1"/>
  <c r="J413" i="2" l="1"/>
  <c r="K413" i="2"/>
  <c r="D415" i="2"/>
  <c r="F415" i="2" s="1"/>
  <c r="G415" i="2" s="1"/>
  <c r="H414" i="2"/>
  <c r="I414" i="2" s="1"/>
  <c r="J414" i="2" l="1"/>
  <c r="K414" i="2"/>
  <c r="H415" i="2"/>
  <c r="I415" i="2" s="1"/>
  <c r="D416" i="2"/>
  <c r="F416" i="2" s="1"/>
  <c r="G416" i="2" s="1"/>
  <c r="D417" i="2" l="1"/>
  <c r="F417" i="2" s="1"/>
  <c r="G417" i="2" s="1"/>
  <c r="H416" i="2"/>
  <c r="I416" i="2" s="1"/>
  <c r="J415" i="2"/>
  <c r="K415" i="2"/>
  <c r="K416" i="2" l="1"/>
  <c r="J416" i="2"/>
  <c r="H417" i="2"/>
  <c r="I417" i="2" s="1"/>
  <c r="D418" i="2"/>
  <c r="F418" i="2" s="1"/>
  <c r="G418" i="2" s="1"/>
  <c r="J417" i="2" l="1"/>
  <c r="K417" i="2"/>
  <c r="D419" i="2"/>
  <c r="F419" i="2" s="1"/>
  <c r="G419" i="2" s="1"/>
  <c r="H418" i="2"/>
  <c r="I418" i="2" s="1"/>
  <c r="K418" i="2" l="1"/>
  <c r="J418" i="2"/>
  <c r="H419" i="2"/>
  <c r="I419" i="2" s="1"/>
  <c r="D420" i="2"/>
  <c r="F420" i="2" s="1"/>
  <c r="G420" i="2" s="1"/>
  <c r="H420" i="2" l="1"/>
  <c r="I420" i="2" s="1"/>
  <c r="D421" i="2"/>
  <c r="F421" i="2" s="1"/>
  <c r="G421" i="2" s="1"/>
  <c r="J419" i="2"/>
  <c r="K419" i="2"/>
  <c r="D422" i="2" l="1"/>
  <c r="F422" i="2" s="1"/>
  <c r="G422" i="2" s="1"/>
  <c r="H421" i="2"/>
  <c r="I421" i="2" s="1"/>
  <c r="J420" i="2"/>
  <c r="K420" i="2"/>
  <c r="J421" i="2" l="1"/>
  <c r="K421" i="2"/>
  <c r="D423" i="2"/>
  <c r="F423" i="2" s="1"/>
  <c r="G423" i="2" s="1"/>
  <c r="H422" i="2"/>
  <c r="I422" i="2" s="1"/>
  <c r="K422" i="2" l="1"/>
  <c r="J422" i="2"/>
  <c r="D424" i="2"/>
  <c r="F424" i="2" s="1"/>
  <c r="G424" i="2" s="1"/>
  <c r="H423" i="2"/>
  <c r="I423" i="2" s="1"/>
  <c r="J423" i="2" l="1"/>
  <c r="K423" i="2"/>
  <c r="H424" i="2"/>
  <c r="I424" i="2" s="1"/>
  <c r="D425" i="2"/>
  <c r="F425" i="2" s="1"/>
  <c r="G425" i="2" s="1"/>
  <c r="D426" i="2" l="1"/>
  <c r="F426" i="2" s="1"/>
  <c r="G426" i="2" s="1"/>
  <c r="H425" i="2"/>
  <c r="I425" i="2" s="1"/>
  <c r="J424" i="2"/>
  <c r="K424" i="2"/>
  <c r="D427" i="2" l="1"/>
  <c r="F427" i="2" s="1"/>
  <c r="G427" i="2" s="1"/>
  <c r="H426" i="2"/>
  <c r="I426" i="2" s="1"/>
  <c r="K425" i="2"/>
  <c r="J425" i="2"/>
  <c r="K426" i="2" l="1"/>
  <c r="J426" i="2"/>
  <c r="D428" i="2"/>
  <c r="F428" i="2" s="1"/>
  <c r="G428" i="2" s="1"/>
  <c r="H427" i="2"/>
  <c r="I427" i="2" s="1"/>
  <c r="J427" i="2" l="1"/>
  <c r="K427" i="2"/>
  <c r="H428" i="2"/>
  <c r="I428" i="2" s="1"/>
  <c r="D429" i="2"/>
  <c r="F429" i="2" s="1"/>
  <c r="G429" i="2" s="1"/>
  <c r="D430" i="2" l="1"/>
  <c r="F430" i="2" s="1"/>
  <c r="G430" i="2" s="1"/>
  <c r="H429" i="2"/>
  <c r="I429" i="2" s="1"/>
  <c r="J428" i="2"/>
  <c r="K428" i="2"/>
  <c r="K429" i="2" l="1"/>
  <c r="J429" i="2"/>
  <c r="H430" i="2"/>
  <c r="I430" i="2" s="1"/>
  <c r="D431" i="2"/>
  <c r="F431" i="2" s="1"/>
  <c r="G431" i="2" s="1"/>
  <c r="D432" i="2" l="1"/>
  <c r="F432" i="2" s="1"/>
  <c r="G432" i="2" s="1"/>
  <c r="H431" i="2"/>
  <c r="I431" i="2" s="1"/>
  <c r="J430" i="2"/>
  <c r="K430" i="2"/>
  <c r="D433" i="2" l="1"/>
  <c r="F433" i="2" s="1"/>
  <c r="G433" i="2" s="1"/>
  <c r="H432" i="2"/>
  <c r="I432" i="2" s="1"/>
  <c r="J431" i="2"/>
  <c r="K431" i="2"/>
  <c r="K432" i="2" l="1"/>
  <c r="J432" i="2"/>
  <c r="D434" i="2"/>
  <c r="F434" i="2" s="1"/>
  <c r="G434" i="2" s="1"/>
  <c r="H433" i="2"/>
  <c r="I433" i="2" s="1"/>
  <c r="K433" i="2" l="1"/>
  <c r="J433" i="2"/>
  <c r="H434" i="2"/>
  <c r="I434" i="2" s="1"/>
  <c r="D435" i="2"/>
  <c r="F435" i="2" s="1"/>
  <c r="G435" i="2" s="1"/>
  <c r="D436" i="2" l="1"/>
  <c r="F436" i="2" s="1"/>
  <c r="G436" i="2" s="1"/>
  <c r="H435" i="2"/>
  <c r="I435" i="2" s="1"/>
  <c r="J434" i="2"/>
  <c r="K434" i="2"/>
  <c r="J435" i="2" l="1"/>
  <c r="K435" i="2"/>
  <c r="H436" i="2"/>
  <c r="I436" i="2" s="1"/>
  <c r="D437" i="2"/>
  <c r="F437" i="2" s="1"/>
  <c r="G437" i="2" s="1"/>
  <c r="H437" i="2" l="1"/>
  <c r="I437" i="2" s="1"/>
  <c r="D438" i="2"/>
  <c r="F438" i="2" s="1"/>
  <c r="G438" i="2" s="1"/>
  <c r="K436" i="2"/>
  <c r="J436" i="2"/>
  <c r="H438" i="2" l="1"/>
  <c r="I438" i="2" s="1"/>
  <c r="D439" i="2"/>
  <c r="F439" i="2" s="1"/>
  <c r="G439" i="2" s="1"/>
  <c r="K437" i="2"/>
  <c r="J437" i="2"/>
  <c r="D440" i="2" l="1"/>
  <c r="F440" i="2" s="1"/>
  <c r="G440" i="2" s="1"/>
  <c r="H439" i="2"/>
  <c r="I439" i="2" s="1"/>
  <c r="K438" i="2"/>
  <c r="J438" i="2"/>
  <c r="D441" i="2" l="1"/>
  <c r="F441" i="2" s="1"/>
  <c r="G441" i="2" s="1"/>
  <c r="H440" i="2"/>
  <c r="I440" i="2" s="1"/>
  <c r="J439" i="2"/>
  <c r="K439" i="2"/>
  <c r="K440" i="2" l="1"/>
  <c r="J440" i="2"/>
  <c r="H441" i="2"/>
  <c r="I441" i="2" s="1"/>
  <c r="D442" i="2"/>
  <c r="F442" i="2" s="1"/>
  <c r="G442" i="2" s="1"/>
  <c r="D443" i="2" l="1"/>
  <c r="F443" i="2" s="1"/>
  <c r="G443" i="2" s="1"/>
  <c r="H442" i="2"/>
  <c r="I442" i="2" s="1"/>
  <c r="K441" i="2"/>
  <c r="J441" i="2"/>
  <c r="H443" i="2" l="1"/>
  <c r="I443" i="2" s="1"/>
  <c r="D444" i="2"/>
  <c r="F444" i="2" s="1"/>
  <c r="G444" i="2" s="1"/>
  <c r="J442" i="2"/>
  <c r="K442" i="2"/>
  <c r="D445" i="2" l="1"/>
  <c r="F445" i="2" s="1"/>
  <c r="G445" i="2" s="1"/>
  <c r="H444" i="2"/>
  <c r="I444" i="2" s="1"/>
  <c r="J443" i="2"/>
  <c r="K443" i="2"/>
  <c r="J444" i="2" l="1"/>
  <c r="K444" i="2"/>
  <c r="H445" i="2"/>
  <c r="I445" i="2" s="1"/>
  <c r="D446" i="2"/>
  <c r="F446" i="2" s="1"/>
  <c r="G446" i="2" s="1"/>
  <c r="H446" i="2" l="1"/>
  <c r="I446" i="2" s="1"/>
  <c r="D447" i="2"/>
  <c r="F447" i="2" s="1"/>
  <c r="G447" i="2" s="1"/>
  <c r="K445" i="2"/>
  <c r="J445" i="2"/>
  <c r="H447" i="2" l="1"/>
  <c r="I447" i="2" s="1"/>
  <c r="D448" i="2"/>
  <c r="F448" i="2" s="1"/>
  <c r="G448" i="2" s="1"/>
  <c r="K446" i="2"/>
  <c r="J446" i="2"/>
  <c r="D449" i="2" l="1"/>
  <c r="F449" i="2" s="1"/>
  <c r="G449" i="2" s="1"/>
  <c r="H448" i="2"/>
  <c r="I448" i="2" s="1"/>
  <c r="K447" i="2"/>
  <c r="J447" i="2"/>
  <c r="J448" i="2" l="1"/>
  <c r="K448" i="2"/>
  <c r="D450" i="2"/>
  <c r="F450" i="2" s="1"/>
  <c r="G450" i="2" s="1"/>
  <c r="H449" i="2"/>
  <c r="I449" i="2" s="1"/>
  <c r="D451" i="2" l="1"/>
  <c r="F451" i="2" s="1"/>
  <c r="G451" i="2" s="1"/>
  <c r="H450" i="2"/>
  <c r="I450" i="2" s="1"/>
  <c r="K449" i="2"/>
  <c r="J449" i="2"/>
  <c r="J450" i="2" l="1"/>
  <c r="K450" i="2"/>
  <c r="D452" i="2"/>
  <c r="F452" i="2" s="1"/>
  <c r="G452" i="2" s="1"/>
  <c r="H451" i="2"/>
  <c r="I451" i="2" s="1"/>
  <c r="J451" i="2" l="1"/>
  <c r="K451" i="2"/>
  <c r="D453" i="2"/>
  <c r="F453" i="2" s="1"/>
  <c r="G453" i="2" s="1"/>
  <c r="H452" i="2"/>
  <c r="I452" i="2" s="1"/>
  <c r="D454" i="2" l="1"/>
  <c r="F454" i="2" s="1"/>
  <c r="G454" i="2" s="1"/>
  <c r="H453" i="2"/>
  <c r="I453" i="2" s="1"/>
  <c r="K452" i="2"/>
  <c r="J452" i="2"/>
  <c r="K453" i="2" l="1"/>
  <c r="J453" i="2"/>
  <c r="H454" i="2"/>
  <c r="I454" i="2" s="1"/>
  <c r="D455" i="2"/>
  <c r="F455" i="2" s="1"/>
  <c r="G455" i="2" s="1"/>
  <c r="H455" i="2" l="1"/>
  <c r="I455" i="2" s="1"/>
  <c r="D456" i="2"/>
  <c r="F456" i="2" s="1"/>
  <c r="G456" i="2" s="1"/>
  <c r="K454" i="2"/>
  <c r="J454" i="2"/>
  <c r="D457" i="2" l="1"/>
  <c r="F457" i="2" s="1"/>
  <c r="G457" i="2" s="1"/>
  <c r="H456" i="2"/>
  <c r="I456" i="2" s="1"/>
  <c r="J455" i="2"/>
  <c r="K455" i="2"/>
  <c r="J456" i="2" l="1"/>
  <c r="K456" i="2"/>
  <c r="D458" i="2"/>
  <c r="F458" i="2" s="1"/>
  <c r="G458" i="2" s="1"/>
  <c r="H457" i="2"/>
  <c r="I457" i="2" s="1"/>
  <c r="K457" i="2" l="1"/>
  <c r="J457" i="2"/>
  <c r="D459" i="2"/>
  <c r="F459" i="2" s="1"/>
  <c r="G459" i="2" s="1"/>
  <c r="H458" i="2"/>
  <c r="I458" i="2" s="1"/>
  <c r="K458" i="2" l="1"/>
  <c r="J458" i="2"/>
  <c r="H459" i="2"/>
  <c r="I459" i="2" s="1"/>
  <c r="D460" i="2"/>
  <c r="F460" i="2" s="1"/>
  <c r="G460" i="2" s="1"/>
  <c r="D461" i="2" l="1"/>
  <c r="F461" i="2" s="1"/>
  <c r="G461" i="2" s="1"/>
  <c r="H460" i="2"/>
  <c r="I460" i="2" s="1"/>
  <c r="J459" i="2"/>
  <c r="K459" i="2"/>
  <c r="J460" i="2" l="1"/>
  <c r="K460" i="2"/>
  <c r="D462" i="2"/>
  <c r="F462" i="2" s="1"/>
  <c r="G462" i="2" s="1"/>
  <c r="H461" i="2"/>
  <c r="I461" i="2" s="1"/>
  <c r="J461" i="2" l="1"/>
  <c r="K461" i="2"/>
  <c r="D463" i="2"/>
  <c r="F463" i="2" s="1"/>
  <c r="G463" i="2" s="1"/>
  <c r="H462" i="2"/>
  <c r="I462" i="2" s="1"/>
  <c r="J462" i="2" l="1"/>
  <c r="K462" i="2"/>
  <c r="H463" i="2"/>
  <c r="I463" i="2" s="1"/>
  <c r="D464" i="2"/>
  <c r="F464" i="2" s="1"/>
  <c r="G464" i="2" s="1"/>
  <c r="H464" i="2" l="1"/>
  <c r="I464" i="2" s="1"/>
  <c r="D465" i="2"/>
  <c r="F465" i="2" s="1"/>
  <c r="G465" i="2" s="1"/>
  <c r="J463" i="2"/>
  <c r="K463" i="2"/>
  <c r="D466" i="2" l="1"/>
  <c r="F466" i="2" s="1"/>
  <c r="G466" i="2" s="1"/>
  <c r="H465" i="2"/>
  <c r="I465" i="2" s="1"/>
  <c r="K464" i="2"/>
  <c r="J464" i="2"/>
  <c r="K465" i="2" l="1"/>
  <c r="J465" i="2"/>
  <c r="H466" i="2"/>
  <c r="I466" i="2" s="1"/>
  <c r="D467" i="2"/>
  <c r="F467" i="2" s="1"/>
  <c r="G467" i="2" s="1"/>
  <c r="H467" i="2" l="1"/>
  <c r="I467" i="2" s="1"/>
  <c r="D468" i="2"/>
  <c r="F468" i="2" s="1"/>
  <c r="G468" i="2" s="1"/>
  <c r="J466" i="2"/>
  <c r="K466" i="2"/>
  <c r="D469" i="2" l="1"/>
  <c r="F469" i="2" s="1"/>
  <c r="G469" i="2" s="1"/>
  <c r="H468" i="2"/>
  <c r="I468" i="2" s="1"/>
  <c r="J467" i="2"/>
  <c r="K467" i="2"/>
  <c r="K468" i="2" l="1"/>
  <c r="J468" i="2"/>
  <c r="D470" i="2"/>
  <c r="F470" i="2" s="1"/>
  <c r="G470" i="2" s="1"/>
  <c r="H469" i="2"/>
  <c r="I469" i="2" s="1"/>
  <c r="K469" i="2" l="1"/>
  <c r="J469" i="2"/>
  <c r="D471" i="2"/>
  <c r="F471" i="2" s="1"/>
  <c r="G471" i="2" s="1"/>
  <c r="H470" i="2"/>
  <c r="I470" i="2" s="1"/>
  <c r="J470" i="2" l="1"/>
  <c r="K470" i="2"/>
  <c r="D472" i="2"/>
  <c r="F472" i="2" s="1"/>
  <c r="G472" i="2" s="1"/>
  <c r="H471" i="2"/>
  <c r="I471" i="2" s="1"/>
  <c r="J471" i="2" l="1"/>
  <c r="K471" i="2"/>
  <c r="D473" i="2"/>
  <c r="F473" i="2" s="1"/>
  <c r="G473" i="2" s="1"/>
  <c r="H472" i="2"/>
  <c r="I472" i="2" s="1"/>
  <c r="H473" i="2" l="1"/>
  <c r="I473" i="2" s="1"/>
  <c r="D474" i="2"/>
  <c r="F474" i="2" s="1"/>
  <c r="G474" i="2" s="1"/>
  <c r="J472" i="2"/>
  <c r="K472" i="2"/>
  <c r="D475" i="2" l="1"/>
  <c r="F475" i="2" s="1"/>
  <c r="G475" i="2" s="1"/>
  <c r="H474" i="2"/>
  <c r="I474" i="2" s="1"/>
  <c r="K473" i="2"/>
  <c r="J473" i="2"/>
  <c r="J474" i="2" l="1"/>
  <c r="K474" i="2"/>
  <c r="H475" i="2"/>
  <c r="I475" i="2" s="1"/>
  <c r="D476" i="2"/>
  <c r="F476" i="2" s="1"/>
  <c r="G476" i="2" s="1"/>
  <c r="J475" i="2" l="1"/>
  <c r="K475" i="2"/>
  <c r="D477" i="2"/>
  <c r="F477" i="2" s="1"/>
  <c r="G477" i="2" s="1"/>
  <c r="H476" i="2"/>
  <c r="I476" i="2" s="1"/>
  <c r="J476" i="2" l="1"/>
  <c r="K476" i="2"/>
  <c r="H477" i="2"/>
  <c r="I477" i="2" s="1"/>
  <c r="D478" i="2"/>
  <c r="F478" i="2" s="1"/>
  <c r="G478" i="2" s="1"/>
  <c r="H478" i="2" l="1"/>
  <c r="I478" i="2" s="1"/>
  <c r="D479" i="2"/>
  <c r="F479" i="2" s="1"/>
  <c r="G479" i="2" s="1"/>
  <c r="J477" i="2"/>
  <c r="K477" i="2"/>
  <c r="D480" i="2" l="1"/>
  <c r="F480" i="2" s="1"/>
  <c r="G480" i="2" s="1"/>
  <c r="H479" i="2"/>
  <c r="I479" i="2" s="1"/>
  <c r="J478" i="2"/>
  <c r="K478" i="2"/>
  <c r="K479" i="2" l="1"/>
  <c r="J479" i="2"/>
  <c r="H480" i="2"/>
  <c r="I480" i="2" s="1"/>
  <c r="D481" i="2"/>
  <c r="F481" i="2" s="1"/>
  <c r="G481" i="2" s="1"/>
  <c r="D482" i="2" l="1"/>
  <c r="F482" i="2" s="1"/>
  <c r="G482" i="2" s="1"/>
  <c r="H481" i="2"/>
  <c r="I481" i="2" s="1"/>
  <c r="K480" i="2"/>
  <c r="J480" i="2"/>
  <c r="J481" i="2" l="1"/>
  <c r="K481" i="2"/>
  <c r="D483" i="2"/>
  <c r="F483" i="2" s="1"/>
  <c r="G483" i="2" s="1"/>
  <c r="H482" i="2"/>
  <c r="I482" i="2" s="1"/>
  <c r="K482" i="2" l="1"/>
  <c r="J482" i="2"/>
  <c r="H483" i="2"/>
  <c r="I483" i="2" s="1"/>
  <c r="D484" i="2"/>
  <c r="F484" i="2" s="1"/>
  <c r="G484" i="2" s="1"/>
  <c r="D485" i="2" l="1"/>
  <c r="F485" i="2" s="1"/>
  <c r="G485" i="2" s="1"/>
  <c r="H484" i="2"/>
  <c r="I484" i="2" s="1"/>
  <c r="J483" i="2"/>
  <c r="K483" i="2"/>
  <c r="D486" i="2" l="1"/>
  <c r="F486" i="2" s="1"/>
  <c r="G486" i="2" s="1"/>
  <c r="H485" i="2"/>
  <c r="I485" i="2" s="1"/>
  <c r="K484" i="2"/>
  <c r="J484" i="2"/>
  <c r="H486" i="2" l="1"/>
  <c r="I486" i="2" s="1"/>
  <c r="D487" i="2"/>
  <c r="F487" i="2" s="1"/>
  <c r="G487" i="2" s="1"/>
  <c r="J485" i="2"/>
  <c r="K485" i="2"/>
  <c r="D488" i="2" l="1"/>
  <c r="F488" i="2" s="1"/>
  <c r="G488" i="2" s="1"/>
  <c r="H487" i="2"/>
  <c r="I487" i="2" s="1"/>
  <c r="K486" i="2"/>
  <c r="J486" i="2"/>
  <c r="H488" i="2" l="1"/>
  <c r="I488" i="2" s="1"/>
  <c r="D489" i="2"/>
  <c r="F489" i="2" s="1"/>
  <c r="G489" i="2" s="1"/>
  <c r="K487" i="2"/>
  <c r="J487" i="2"/>
  <c r="J488" i="2" l="1"/>
  <c r="K488" i="2"/>
  <c r="H489" i="2"/>
  <c r="I489" i="2" s="1"/>
  <c r="D490" i="2"/>
  <c r="F490" i="2" s="1"/>
  <c r="G490" i="2" s="1"/>
  <c r="D491" i="2" l="1"/>
  <c r="F491" i="2" s="1"/>
  <c r="G491" i="2" s="1"/>
  <c r="H490" i="2"/>
  <c r="I490" i="2" s="1"/>
  <c r="J489" i="2"/>
  <c r="K489" i="2"/>
  <c r="K490" i="2" l="1"/>
  <c r="J490" i="2"/>
  <c r="D492" i="2"/>
  <c r="F492" i="2" s="1"/>
  <c r="G492" i="2" s="1"/>
  <c r="H491" i="2"/>
  <c r="I491" i="2" s="1"/>
  <c r="J491" i="2" l="1"/>
  <c r="K491" i="2"/>
  <c r="H492" i="2"/>
  <c r="I492" i="2" s="1"/>
  <c r="D493" i="2"/>
  <c r="F493" i="2" s="1"/>
  <c r="G493" i="2" s="1"/>
  <c r="D494" i="2" l="1"/>
  <c r="F494" i="2" s="1"/>
  <c r="G494" i="2" s="1"/>
  <c r="H493" i="2"/>
  <c r="I493" i="2" s="1"/>
  <c r="J492" i="2"/>
  <c r="K492" i="2"/>
  <c r="J493" i="2" l="1"/>
  <c r="K493" i="2"/>
  <c r="H494" i="2"/>
  <c r="I494" i="2" s="1"/>
  <c r="D495" i="2"/>
  <c r="F495" i="2" s="1"/>
  <c r="G495" i="2" s="1"/>
  <c r="D496" i="2" l="1"/>
  <c r="F496" i="2" s="1"/>
  <c r="G496" i="2" s="1"/>
  <c r="H495" i="2"/>
  <c r="I495" i="2" s="1"/>
  <c r="K494" i="2"/>
  <c r="J494" i="2"/>
  <c r="J495" i="2" l="1"/>
  <c r="K495" i="2"/>
  <c r="D497" i="2"/>
  <c r="F497" i="2" s="1"/>
  <c r="G497" i="2" s="1"/>
  <c r="H496" i="2"/>
  <c r="I496" i="2" s="1"/>
  <c r="J496" i="2" l="1"/>
  <c r="K496" i="2"/>
  <c r="D498" i="2"/>
  <c r="F498" i="2" s="1"/>
  <c r="G498" i="2" s="1"/>
  <c r="H497" i="2"/>
  <c r="I497" i="2" s="1"/>
  <c r="K497" i="2" l="1"/>
  <c r="J497" i="2"/>
  <c r="D499" i="2"/>
  <c r="F499" i="2" s="1"/>
  <c r="G499" i="2" s="1"/>
  <c r="H498" i="2"/>
  <c r="I498" i="2" s="1"/>
  <c r="K498" i="2" l="1"/>
  <c r="J498" i="2"/>
  <c r="H499" i="2"/>
  <c r="I499" i="2" s="1"/>
  <c r="D500" i="2"/>
  <c r="F500" i="2" s="1"/>
  <c r="G500" i="2" s="1"/>
  <c r="D501" i="2" l="1"/>
  <c r="F501" i="2" s="1"/>
  <c r="G501" i="2" s="1"/>
  <c r="H500" i="2"/>
  <c r="I500" i="2" s="1"/>
  <c r="K499" i="2"/>
  <c r="J499" i="2"/>
  <c r="K500" i="2" l="1"/>
  <c r="J500" i="2"/>
  <c r="D502" i="2"/>
  <c r="F502" i="2" s="1"/>
  <c r="G502" i="2" s="1"/>
  <c r="H501" i="2"/>
  <c r="I501" i="2" s="1"/>
  <c r="J501" i="2" l="1"/>
  <c r="K501" i="2"/>
  <c r="D503" i="2"/>
  <c r="F503" i="2" s="1"/>
  <c r="G503" i="2" s="1"/>
  <c r="H502" i="2"/>
  <c r="I502" i="2" s="1"/>
  <c r="K502" i="2" l="1"/>
  <c r="J502" i="2"/>
  <c r="D504" i="2"/>
  <c r="F504" i="2" s="1"/>
  <c r="G504" i="2" s="1"/>
  <c r="H503" i="2"/>
  <c r="I503" i="2" s="1"/>
  <c r="J503" i="2" l="1"/>
  <c r="K503" i="2"/>
  <c r="D505" i="2"/>
  <c r="F505" i="2" s="1"/>
  <c r="G505" i="2" s="1"/>
  <c r="H504" i="2"/>
  <c r="I504" i="2" s="1"/>
  <c r="K504" i="2" l="1"/>
  <c r="J504" i="2"/>
  <c r="D506" i="2"/>
  <c r="F506" i="2" s="1"/>
  <c r="G506" i="2" s="1"/>
  <c r="H505" i="2"/>
  <c r="I505" i="2" s="1"/>
  <c r="J505" i="2" l="1"/>
  <c r="K505" i="2"/>
  <c r="H506" i="2"/>
  <c r="I506" i="2" s="1"/>
  <c r="D507" i="2"/>
  <c r="F507" i="2" s="1"/>
  <c r="G507" i="2" s="1"/>
  <c r="H507" i="2" l="1"/>
  <c r="I507" i="2" s="1"/>
  <c r="D508" i="2"/>
  <c r="F508" i="2" s="1"/>
  <c r="G508" i="2" s="1"/>
  <c r="J506" i="2"/>
  <c r="K506" i="2"/>
  <c r="D509" i="2" l="1"/>
  <c r="F509" i="2" s="1"/>
  <c r="G509" i="2" s="1"/>
  <c r="H508" i="2"/>
  <c r="I508" i="2" s="1"/>
  <c r="J507" i="2"/>
  <c r="K507" i="2"/>
  <c r="K508" i="2" l="1"/>
  <c r="J508" i="2"/>
  <c r="D510" i="2"/>
  <c r="F510" i="2" s="1"/>
  <c r="G510" i="2" s="1"/>
  <c r="H509" i="2"/>
  <c r="I509" i="2" s="1"/>
  <c r="K509" i="2" l="1"/>
  <c r="J509" i="2"/>
  <c r="H510" i="2"/>
  <c r="I510" i="2" s="1"/>
  <c r="D511" i="2"/>
  <c r="F511" i="2" s="1"/>
  <c r="G511" i="2" s="1"/>
  <c r="D512" i="2" l="1"/>
  <c r="F512" i="2" s="1"/>
  <c r="G512" i="2" s="1"/>
  <c r="H511" i="2"/>
  <c r="I511" i="2" s="1"/>
  <c r="K510" i="2"/>
  <c r="J510" i="2"/>
  <c r="K511" i="2" l="1"/>
  <c r="J511" i="2"/>
  <c r="H512" i="2"/>
  <c r="I512" i="2" s="1"/>
  <c r="D513" i="2"/>
  <c r="F513" i="2" s="1"/>
  <c r="G513" i="2" s="1"/>
  <c r="D514" i="2" l="1"/>
  <c r="F514" i="2" s="1"/>
  <c r="G514" i="2" s="1"/>
  <c r="H513" i="2"/>
  <c r="I513" i="2" s="1"/>
  <c r="J512" i="2"/>
  <c r="K512" i="2"/>
  <c r="J513" i="2" l="1"/>
  <c r="K513" i="2"/>
  <c r="D515" i="2"/>
  <c r="F515" i="2" s="1"/>
  <c r="G515" i="2" s="1"/>
  <c r="H514" i="2"/>
  <c r="I514" i="2" s="1"/>
  <c r="K514" i="2" l="1"/>
  <c r="J514" i="2"/>
  <c r="D516" i="2"/>
  <c r="F516" i="2" s="1"/>
  <c r="G516" i="2" s="1"/>
  <c r="H515" i="2"/>
  <c r="I515" i="2" s="1"/>
  <c r="J515" i="2" l="1"/>
  <c r="K515" i="2"/>
  <c r="D517" i="2"/>
  <c r="F517" i="2" s="1"/>
  <c r="G517" i="2" s="1"/>
  <c r="H516" i="2"/>
  <c r="I516" i="2" s="1"/>
  <c r="J516" i="2" l="1"/>
  <c r="K516" i="2"/>
  <c r="D518" i="2"/>
  <c r="F518" i="2" s="1"/>
  <c r="G518" i="2" s="1"/>
  <c r="H517" i="2"/>
  <c r="I517" i="2" s="1"/>
  <c r="J517" i="2" l="1"/>
  <c r="K517" i="2"/>
  <c r="D519" i="2"/>
  <c r="F519" i="2" s="1"/>
  <c r="G519" i="2" s="1"/>
  <c r="H518" i="2"/>
  <c r="I518" i="2" s="1"/>
  <c r="J518" i="2" l="1"/>
  <c r="K518" i="2"/>
  <c r="D520" i="2"/>
  <c r="F520" i="2" s="1"/>
  <c r="G520" i="2" s="1"/>
  <c r="H519" i="2"/>
  <c r="I519" i="2" s="1"/>
  <c r="J519" i="2" l="1"/>
  <c r="K519" i="2"/>
  <c r="D521" i="2"/>
  <c r="F521" i="2" s="1"/>
  <c r="G521" i="2" s="1"/>
  <c r="H520" i="2"/>
  <c r="I520" i="2" s="1"/>
  <c r="J520" i="2" l="1"/>
  <c r="K520" i="2"/>
  <c r="D522" i="2"/>
  <c r="F522" i="2" s="1"/>
  <c r="G522" i="2" s="1"/>
  <c r="H521" i="2"/>
  <c r="I521" i="2" s="1"/>
  <c r="J521" i="2" l="1"/>
  <c r="K521" i="2"/>
  <c r="D523" i="2"/>
  <c r="F523" i="2" s="1"/>
  <c r="G523" i="2" s="1"/>
  <c r="H522" i="2"/>
  <c r="I522" i="2" s="1"/>
  <c r="K522" i="2" l="1"/>
  <c r="J522" i="2"/>
  <c r="D524" i="2"/>
  <c r="F524" i="2" s="1"/>
  <c r="G524" i="2" s="1"/>
  <c r="H523" i="2"/>
  <c r="I523" i="2" s="1"/>
  <c r="J523" i="2" l="1"/>
  <c r="K523" i="2"/>
  <c r="D525" i="2"/>
  <c r="F525" i="2" s="1"/>
  <c r="G525" i="2" s="1"/>
  <c r="H524" i="2"/>
  <c r="I524" i="2" s="1"/>
  <c r="J524" i="2" l="1"/>
  <c r="K524" i="2"/>
  <c r="H525" i="2"/>
  <c r="I525" i="2" s="1"/>
  <c r="D526" i="2"/>
  <c r="F526" i="2" s="1"/>
  <c r="G526" i="2" s="1"/>
  <c r="D527" i="2" l="1"/>
  <c r="F527" i="2" s="1"/>
  <c r="G527" i="2" s="1"/>
  <c r="H526" i="2"/>
  <c r="I526" i="2" s="1"/>
  <c r="J525" i="2"/>
  <c r="K525" i="2"/>
  <c r="H527" i="2" l="1"/>
  <c r="I527" i="2" s="1"/>
  <c r="D528" i="2"/>
  <c r="F528" i="2" s="1"/>
  <c r="G528" i="2" s="1"/>
  <c r="J526" i="2"/>
  <c r="K526" i="2"/>
  <c r="D529" i="2" l="1"/>
  <c r="F529" i="2" s="1"/>
  <c r="G529" i="2" s="1"/>
  <c r="H528" i="2"/>
  <c r="I528" i="2" s="1"/>
  <c r="J527" i="2"/>
  <c r="K527" i="2"/>
  <c r="K528" i="2" l="1"/>
  <c r="J528" i="2"/>
  <c r="D530" i="2"/>
  <c r="F530" i="2" s="1"/>
  <c r="G530" i="2" s="1"/>
  <c r="H529" i="2"/>
  <c r="I529" i="2" s="1"/>
  <c r="J529" i="2" l="1"/>
  <c r="K529" i="2"/>
  <c r="H530" i="2"/>
  <c r="I530" i="2" s="1"/>
  <c r="D531" i="2"/>
  <c r="F531" i="2" s="1"/>
  <c r="G531" i="2" s="1"/>
  <c r="H531" i="2" l="1"/>
  <c r="I531" i="2" s="1"/>
  <c r="D532" i="2"/>
  <c r="F532" i="2" s="1"/>
  <c r="G532" i="2" s="1"/>
  <c r="K530" i="2"/>
  <c r="J530" i="2"/>
  <c r="H532" i="2" l="1"/>
  <c r="I532" i="2" s="1"/>
  <c r="D533" i="2"/>
  <c r="F533" i="2" s="1"/>
  <c r="G533" i="2" s="1"/>
  <c r="K531" i="2"/>
  <c r="J531" i="2"/>
  <c r="H533" i="2" l="1"/>
  <c r="I533" i="2" s="1"/>
  <c r="D534" i="2"/>
  <c r="F534" i="2" s="1"/>
  <c r="G534" i="2" s="1"/>
  <c r="K532" i="2"/>
  <c r="J532" i="2"/>
  <c r="K533" i="2" l="1"/>
  <c r="J533" i="2"/>
  <c r="D535" i="2"/>
  <c r="F535" i="2" s="1"/>
  <c r="G535" i="2" s="1"/>
  <c r="H534" i="2"/>
  <c r="I534" i="2" s="1"/>
  <c r="K534" i="2" l="1"/>
  <c r="J534" i="2"/>
  <c r="D536" i="2"/>
  <c r="F536" i="2" s="1"/>
  <c r="G536" i="2" s="1"/>
  <c r="H535" i="2"/>
  <c r="I535" i="2" s="1"/>
  <c r="J535" i="2" l="1"/>
  <c r="K535" i="2"/>
  <c r="D537" i="2"/>
  <c r="F537" i="2" s="1"/>
  <c r="G537" i="2" s="1"/>
  <c r="H536" i="2"/>
  <c r="I536" i="2" s="1"/>
  <c r="J536" i="2" l="1"/>
  <c r="K536" i="2"/>
  <c r="D538" i="2"/>
  <c r="F538" i="2" s="1"/>
  <c r="G538" i="2" s="1"/>
  <c r="H537" i="2"/>
  <c r="I537" i="2" s="1"/>
  <c r="K537" i="2" l="1"/>
  <c r="J537" i="2"/>
  <c r="H538" i="2"/>
  <c r="I538" i="2" s="1"/>
  <c r="D539" i="2"/>
  <c r="F539" i="2" s="1"/>
  <c r="G539" i="2" s="1"/>
  <c r="D540" i="2" l="1"/>
  <c r="F540" i="2" s="1"/>
  <c r="G540" i="2" s="1"/>
  <c r="H539" i="2"/>
  <c r="I539" i="2" s="1"/>
  <c r="J538" i="2"/>
  <c r="K538" i="2"/>
  <c r="J539" i="2" l="1"/>
  <c r="K539" i="2"/>
  <c r="H540" i="2"/>
  <c r="I540" i="2" s="1"/>
  <c r="D541" i="2"/>
  <c r="F541" i="2" s="1"/>
  <c r="G541" i="2" s="1"/>
  <c r="D542" i="2" l="1"/>
  <c r="F542" i="2" s="1"/>
  <c r="G542" i="2" s="1"/>
  <c r="H541" i="2"/>
  <c r="I541" i="2" s="1"/>
  <c r="J540" i="2"/>
  <c r="K540" i="2"/>
  <c r="K541" i="2" l="1"/>
  <c r="J541" i="2"/>
  <c r="H542" i="2"/>
  <c r="I542" i="2" s="1"/>
  <c r="D543" i="2"/>
  <c r="F543" i="2" s="1"/>
  <c r="G543" i="2" s="1"/>
  <c r="D544" i="2" l="1"/>
  <c r="F544" i="2" s="1"/>
  <c r="G544" i="2" s="1"/>
  <c r="H543" i="2"/>
  <c r="I543" i="2" s="1"/>
  <c r="J542" i="2"/>
  <c r="K542" i="2"/>
  <c r="J543" i="2" l="1"/>
  <c r="K543" i="2"/>
  <c r="D545" i="2"/>
  <c r="F545" i="2" s="1"/>
  <c r="G545" i="2" s="1"/>
  <c r="H544" i="2"/>
  <c r="I544" i="2" s="1"/>
  <c r="D546" i="2" l="1"/>
  <c r="F546" i="2" s="1"/>
  <c r="G546" i="2" s="1"/>
  <c r="H545" i="2"/>
  <c r="I545" i="2" s="1"/>
  <c r="K544" i="2"/>
  <c r="J544" i="2"/>
  <c r="J545" i="2" l="1"/>
  <c r="K545" i="2"/>
  <c r="H546" i="2"/>
  <c r="I546" i="2" s="1"/>
  <c r="D547" i="2"/>
  <c r="F547" i="2" s="1"/>
  <c r="G547" i="2" s="1"/>
  <c r="D548" i="2" l="1"/>
  <c r="F548" i="2" s="1"/>
  <c r="G548" i="2" s="1"/>
  <c r="H547" i="2"/>
  <c r="I547" i="2" s="1"/>
  <c r="J546" i="2"/>
  <c r="K546" i="2"/>
  <c r="K547" i="2" l="1"/>
  <c r="J547" i="2"/>
  <c r="D549" i="2"/>
  <c r="F549" i="2" s="1"/>
  <c r="G549" i="2" s="1"/>
  <c r="H548" i="2"/>
  <c r="I548" i="2" s="1"/>
  <c r="J548" i="2" l="1"/>
  <c r="K548" i="2"/>
  <c r="H549" i="2"/>
  <c r="I549" i="2" s="1"/>
  <c r="D550" i="2"/>
  <c r="F550" i="2" s="1"/>
  <c r="G550" i="2" s="1"/>
  <c r="H550" i="2" l="1"/>
  <c r="I550" i="2" s="1"/>
  <c r="D551" i="2"/>
  <c r="F551" i="2" s="1"/>
  <c r="G551" i="2" s="1"/>
  <c r="J549" i="2"/>
  <c r="K549" i="2"/>
  <c r="H551" i="2" l="1"/>
  <c r="I551" i="2" s="1"/>
  <c r="D552" i="2"/>
  <c r="F552" i="2" s="1"/>
  <c r="G552" i="2" s="1"/>
  <c r="J550" i="2"/>
  <c r="K550" i="2"/>
  <c r="D553" i="2" l="1"/>
  <c r="F553" i="2" s="1"/>
  <c r="G553" i="2" s="1"/>
  <c r="H552" i="2"/>
  <c r="I552" i="2" s="1"/>
  <c r="J551" i="2"/>
  <c r="K551" i="2"/>
  <c r="J552" i="2" l="1"/>
  <c r="K552" i="2"/>
  <c r="D554" i="2"/>
  <c r="F554" i="2" s="1"/>
  <c r="G554" i="2" s="1"/>
  <c r="H553" i="2"/>
  <c r="I553" i="2" s="1"/>
  <c r="J553" i="2" l="1"/>
  <c r="K553" i="2"/>
  <c r="H554" i="2"/>
  <c r="I554" i="2" s="1"/>
  <c r="D555" i="2"/>
  <c r="F555" i="2" s="1"/>
  <c r="G555" i="2" s="1"/>
  <c r="D556" i="2" l="1"/>
  <c r="F556" i="2" s="1"/>
  <c r="G556" i="2" s="1"/>
  <c r="H555" i="2"/>
  <c r="I555" i="2" s="1"/>
  <c r="J554" i="2"/>
  <c r="K554" i="2"/>
  <c r="K555" i="2" l="1"/>
  <c r="J555" i="2"/>
  <c r="D557" i="2"/>
  <c r="F557" i="2" s="1"/>
  <c r="G557" i="2" s="1"/>
  <c r="H556" i="2"/>
  <c r="I556" i="2" s="1"/>
  <c r="J556" i="2" l="1"/>
  <c r="K556" i="2"/>
  <c r="H557" i="2"/>
  <c r="I557" i="2" s="1"/>
  <c r="D558" i="2"/>
  <c r="F558" i="2" s="1"/>
  <c r="G558" i="2" s="1"/>
  <c r="K557" i="2" l="1"/>
  <c r="J557" i="2"/>
  <c r="H558" i="2"/>
  <c r="I558" i="2" s="1"/>
  <c r="D559" i="2"/>
  <c r="F559" i="2" s="1"/>
  <c r="G559" i="2" s="1"/>
  <c r="H559" i="2" l="1"/>
  <c r="I559" i="2" s="1"/>
  <c r="D560" i="2"/>
  <c r="F560" i="2" s="1"/>
  <c r="G560" i="2" s="1"/>
  <c r="J558" i="2"/>
  <c r="K558" i="2"/>
  <c r="D561" i="2" l="1"/>
  <c r="F561" i="2" s="1"/>
  <c r="G561" i="2" s="1"/>
  <c r="H560" i="2"/>
  <c r="I560" i="2" s="1"/>
  <c r="K559" i="2"/>
  <c r="J559" i="2"/>
  <c r="K560" i="2" l="1"/>
  <c r="J560" i="2"/>
  <c r="D562" i="2"/>
  <c r="F562" i="2" s="1"/>
  <c r="G562" i="2" s="1"/>
  <c r="H561" i="2"/>
  <c r="I561" i="2" s="1"/>
  <c r="K561" i="2" l="1"/>
  <c r="J561" i="2"/>
  <c r="H562" i="2"/>
  <c r="I562" i="2" s="1"/>
  <c r="D563" i="2"/>
  <c r="F563" i="2" s="1"/>
  <c r="G563" i="2" s="1"/>
  <c r="D564" i="2" l="1"/>
  <c r="F564" i="2" s="1"/>
  <c r="G564" i="2" s="1"/>
  <c r="H563" i="2"/>
  <c r="I563" i="2" s="1"/>
  <c r="J562" i="2"/>
  <c r="K562" i="2"/>
  <c r="K563" i="2" l="1"/>
  <c r="J563" i="2"/>
  <c r="D565" i="2"/>
  <c r="F565" i="2" s="1"/>
  <c r="G565" i="2" s="1"/>
  <c r="H564" i="2"/>
  <c r="I564" i="2" s="1"/>
  <c r="K564" i="2" l="1"/>
  <c r="J564" i="2"/>
  <c r="D566" i="2"/>
  <c r="F566" i="2" s="1"/>
  <c r="G566" i="2" s="1"/>
  <c r="H565" i="2"/>
  <c r="I565" i="2" s="1"/>
  <c r="J565" i="2" l="1"/>
  <c r="K565" i="2"/>
  <c r="H566" i="2"/>
  <c r="I566" i="2" s="1"/>
  <c r="D567" i="2"/>
  <c r="F567" i="2" s="1"/>
  <c r="G567" i="2" s="1"/>
  <c r="D568" i="2" l="1"/>
  <c r="F568" i="2" s="1"/>
  <c r="G568" i="2" s="1"/>
  <c r="H567" i="2"/>
  <c r="I567" i="2" s="1"/>
  <c r="J566" i="2"/>
  <c r="K566" i="2"/>
  <c r="J567" i="2" l="1"/>
  <c r="K567" i="2"/>
  <c r="H568" i="2"/>
  <c r="I568" i="2" s="1"/>
  <c r="D569" i="2"/>
  <c r="F569" i="2" s="1"/>
  <c r="G569" i="2" s="1"/>
  <c r="D570" i="2" l="1"/>
  <c r="F570" i="2" s="1"/>
  <c r="G570" i="2" s="1"/>
  <c r="H569" i="2"/>
  <c r="I569" i="2" s="1"/>
  <c r="J568" i="2"/>
  <c r="K568" i="2"/>
  <c r="J569" i="2" l="1"/>
  <c r="K569" i="2"/>
  <c r="D571" i="2"/>
  <c r="F571" i="2" s="1"/>
  <c r="G571" i="2" s="1"/>
  <c r="H570" i="2"/>
  <c r="I570" i="2" s="1"/>
  <c r="K570" i="2" l="1"/>
  <c r="J570" i="2"/>
  <c r="D572" i="2"/>
  <c r="F572" i="2" s="1"/>
  <c r="G572" i="2" s="1"/>
  <c r="H571" i="2"/>
  <c r="I571" i="2" s="1"/>
  <c r="D573" i="2" l="1"/>
  <c r="F573" i="2" s="1"/>
  <c r="G573" i="2" s="1"/>
  <c r="H572" i="2"/>
  <c r="I572" i="2" s="1"/>
  <c r="K571" i="2"/>
  <c r="J571" i="2"/>
  <c r="K572" i="2" l="1"/>
  <c r="J572" i="2"/>
  <c r="H573" i="2"/>
  <c r="I573" i="2" s="1"/>
  <c r="D574" i="2"/>
  <c r="F574" i="2" s="1"/>
  <c r="G574" i="2" s="1"/>
  <c r="D575" i="2" l="1"/>
  <c r="F575" i="2" s="1"/>
  <c r="G575" i="2" s="1"/>
  <c r="H574" i="2"/>
  <c r="I574" i="2" s="1"/>
  <c r="K573" i="2"/>
  <c r="J573" i="2"/>
  <c r="K574" i="2" l="1"/>
  <c r="J574" i="2"/>
  <c r="D576" i="2"/>
  <c r="F576" i="2" s="1"/>
  <c r="G576" i="2" s="1"/>
  <c r="H575" i="2"/>
  <c r="I575" i="2" s="1"/>
  <c r="J575" i="2" l="1"/>
  <c r="K575" i="2"/>
  <c r="D577" i="2"/>
  <c r="F577" i="2" s="1"/>
  <c r="G577" i="2" s="1"/>
  <c r="H576" i="2"/>
  <c r="I576" i="2" s="1"/>
  <c r="K576" i="2" l="1"/>
  <c r="J576" i="2"/>
  <c r="H577" i="2"/>
  <c r="I577" i="2" s="1"/>
  <c r="D578" i="2"/>
  <c r="F578" i="2" s="1"/>
  <c r="G578" i="2" s="1"/>
  <c r="D579" i="2" l="1"/>
  <c r="F579" i="2" s="1"/>
  <c r="G579" i="2" s="1"/>
  <c r="H578" i="2"/>
  <c r="I578" i="2" s="1"/>
  <c r="K577" i="2"/>
  <c r="J577" i="2"/>
  <c r="J578" i="2" l="1"/>
  <c r="K578" i="2"/>
  <c r="D580" i="2"/>
  <c r="F580" i="2" s="1"/>
  <c r="G580" i="2" s="1"/>
  <c r="H579" i="2"/>
  <c r="I579" i="2" s="1"/>
  <c r="K579" i="2" l="1"/>
  <c r="J579" i="2"/>
  <c r="D581" i="2"/>
  <c r="F581" i="2" s="1"/>
  <c r="G581" i="2" s="1"/>
  <c r="H580" i="2"/>
  <c r="I580" i="2" s="1"/>
  <c r="K580" i="2" l="1"/>
  <c r="J580" i="2"/>
  <c r="H581" i="2"/>
  <c r="I581" i="2" s="1"/>
  <c r="D582" i="2"/>
  <c r="F582" i="2" s="1"/>
  <c r="G582" i="2" s="1"/>
  <c r="D583" i="2" l="1"/>
  <c r="F583" i="2" s="1"/>
  <c r="G583" i="2" s="1"/>
  <c r="H582" i="2"/>
  <c r="I582" i="2" s="1"/>
  <c r="K581" i="2"/>
  <c r="J581" i="2"/>
  <c r="J582" i="2" l="1"/>
  <c r="K582" i="2"/>
  <c r="H583" i="2"/>
  <c r="I583" i="2" s="1"/>
  <c r="D584" i="2"/>
  <c r="F584" i="2" s="1"/>
  <c r="G584" i="2" s="1"/>
  <c r="J583" i="2" l="1"/>
  <c r="K583" i="2"/>
  <c r="H584" i="2"/>
  <c r="I584" i="2" s="1"/>
  <c r="D585" i="2"/>
  <c r="F585" i="2" s="1"/>
  <c r="G585" i="2" s="1"/>
  <c r="H585" i="2" l="1"/>
  <c r="I585" i="2" s="1"/>
  <c r="D586" i="2"/>
  <c r="F586" i="2" s="1"/>
  <c r="G586" i="2" s="1"/>
  <c r="J584" i="2"/>
  <c r="K584" i="2"/>
  <c r="D587" i="2" l="1"/>
  <c r="F587" i="2" s="1"/>
  <c r="G587" i="2" s="1"/>
  <c r="H586" i="2"/>
  <c r="I586" i="2" s="1"/>
  <c r="J585" i="2"/>
  <c r="K585" i="2"/>
  <c r="K586" i="2" l="1"/>
  <c r="J586" i="2"/>
  <c r="D588" i="2"/>
  <c r="F588" i="2" s="1"/>
  <c r="G588" i="2" s="1"/>
  <c r="H587" i="2"/>
  <c r="I587" i="2" s="1"/>
  <c r="K587" i="2" l="1"/>
  <c r="J587" i="2"/>
  <c r="D589" i="2"/>
  <c r="F589" i="2" s="1"/>
  <c r="G589" i="2" s="1"/>
  <c r="H588" i="2"/>
  <c r="I588" i="2" s="1"/>
  <c r="J588" i="2" l="1"/>
  <c r="K588" i="2"/>
  <c r="D590" i="2"/>
  <c r="F590" i="2" s="1"/>
  <c r="G590" i="2" s="1"/>
  <c r="H589" i="2"/>
  <c r="I589" i="2" s="1"/>
  <c r="J589" i="2" l="1"/>
  <c r="K589" i="2"/>
  <c r="D591" i="2"/>
  <c r="F591" i="2" s="1"/>
  <c r="G591" i="2" s="1"/>
  <c r="H590" i="2"/>
  <c r="I590" i="2" s="1"/>
  <c r="J590" i="2" l="1"/>
  <c r="K590" i="2"/>
  <c r="D592" i="2"/>
  <c r="F592" i="2" s="1"/>
  <c r="G592" i="2" s="1"/>
  <c r="H591" i="2"/>
  <c r="I591" i="2" s="1"/>
  <c r="J591" i="2" l="1"/>
  <c r="K591" i="2"/>
  <c r="D593" i="2"/>
  <c r="F593" i="2" s="1"/>
  <c r="G593" i="2" s="1"/>
  <c r="H592" i="2"/>
  <c r="I592" i="2" s="1"/>
  <c r="K592" i="2" l="1"/>
  <c r="J592" i="2"/>
  <c r="H593" i="2"/>
  <c r="I593" i="2" s="1"/>
  <c r="D594" i="2"/>
  <c r="F594" i="2" s="1"/>
  <c r="G594" i="2" s="1"/>
  <c r="H594" i="2" l="1"/>
  <c r="I594" i="2" s="1"/>
  <c r="D595" i="2"/>
  <c r="F595" i="2" s="1"/>
  <c r="G595" i="2" s="1"/>
  <c r="K593" i="2"/>
  <c r="J593" i="2"/>
  <c r="D596" i="2" l="1"/>
  <c r="F596" i="2" s="1"/>
  <c r="G596" i="2" s="1"/>
  <c r="H595" i="2"/>
  <c r="I595" i="2" s="1"/>
  <c r="J594" i="2"/>
  <c r="K594" i="2"/>
  <c r="J595" i="2" l="1"/>
  <c r="K595" i="2"/>
  <c r="D597" i="2"/>
  <c r="F597" i="2" s="1"/>
  <c r="G597" i="2" s="1"/>
  <c r="H596" i="2"/>
  <c r="I596" i="2" s="1"/>
  <c r="J596" i="2" l="1"/>
  <c r="K596" i="2"/>
  <c r="D598" i="2"/>
  <c r="F598" i="2" s="1"/>
  <c r="G598" i="2" s="1"/>
  <c r="H597" i="2"/>
  <c r="I597" i="2" s="1"/>
  <c r="H598" i="2" l="1"/>
  <c r="I598" i="2" s="1"/>
  <c r="D599" i="2"/>
  <c r="F599" i="2" s="1"/>
  <c r="G599" i="2" s="1"/>
  <c r="K597" i="2"/>
  <c r="J597" i="2"/>
  <c r="D600" i="2" l="1"/>
  <c r="F600" i="2" s="1"/>
  <c r="G600" i="2" s="1"/>
  <c r="H599" i="2"/>
  <c r="I599" i="2" s="1"/>
  <c r="K598" i="2"/>
  <c r="J598" i="2"/>
  <c r="J599" i="2" l="1"/>
  <c r="K599" i="2"/>
  <c r="D601" i="2"/>
  <c r="F601" i="2" s="1"/>
  <c r="G601" i="2" s="1"/>
  <c r="H600" i="2"/>
  <c r="I600" i="2" s="1"/>
  <c r="J600" i="2" l="1"/>
  <c r="K600" i="2"/>
  <c r="H601" i="2"/>
  <c r="I601" i="2" s="1"/>
  <c r="D602" i="2"/>
  <c r="F602" i="2" s="1"/>
  <c r="G602" i="2" s="1"/>
  <c r="D603" i="2" l="1"/>
  <c r="F603" i="2" s="1"/>
  <c r="G603" i="2" s="1"/>
  <c r="H602" i="2"/>
  <c r="I602" i="2" s="1"/>
  <c r="J601" i="2"/>
  <c r="K601" i="2"/>
  <c r="K602" i="2" l="1"/>
  <c r="J602" i="2"/>
  <c r="D604" i="2"/>
  <c r="F604" i="2" s="1"/>
  <c r="G604" i="2" s="1"/>
  <c r="H603" i="2"/>
  <c r="I603" i="2" s="1"/>
  <c r="J603" i="2" l="1"/>
  <c r="K603" i="2"/>
  <c r="D605" i="2"/>
  <c r="F605" i="2" s="1"/>
  <c r="G605" i="2" s="1"/>
  <c r="H604" i="2"/>
  <c r="I604" i="2" s="1"/>
  <c r="K604" i="2" l="1"/>
  <c r="J604" i="2"/>
  <c r="H605" i="2"/>
  <c r="I605" i="2" s="1"/>
  <c r="D606" i="2"/>
  <c r="F606" i="2" s="1"/>
  <c r="G606" i="2" s="1"/>
  <c r="D607" i="2" l="1"/>
  <c r="F607" i="2" s="1"/>
  <c r="G607" i="2" s="1"/>
  <c r="H606" i="2"/>
  <c r="I606" i="2" s="1"/>
  <c r="J605" i="2"/>
  <c r="K605" i="2"/>
  <c r="K606" i="2" l="1"/>
  <c r="J606" i="2"/>
  <c r="D608" i="2"/>
  <c r="F608" i="2" s="1"/>
  <c r="G608" i="2" s="1"/>
  <c r="H607" i="2"/>
  <c r="I607" i="2" s="1"/>
  <c r="J607" i="2" l="1"/>
  <c r="K607" i="2"/>
  <c r="D609" i="2"/>
  <c r="F609" i="2" s="1"/>
  <c r="G609" i="2" s="1"/>
  <c r="H608" i="2"/>
  <c r="I608" i="2" s="1"/>
  <c r="K608" i="2" l="1"/>
  <c r="J608" i="2"/>
  <c r="D610" i="2"/>
  <c r="F610" i="2" s="1"/>
  <c r="G610" i="2" s="1"/>
  <c r="H609" i="2"/>
  <c r="I609" i="2" s="1"/>
  <c r="K609" i="2" l="1"/>
  <c r="J609" i="2"/>
  <c r="H610" i="2"/>
  <c r="I610" i="2" s="1"/>
  <c r="D611" i="2"/>
  <c r="F611" i="2" s="1"/>
  <c r="G611" i="2" s="1"/>
  <c r="D612" i="2" l="1"/>
  <c r="F612" i="2" s="1"/>
  <c r="G612" i="2" s="1"/>
  <c r="H611" i="2"/>
  <c r="I611" i="2" s="1"/>
  <c r="J610" i="2"/>
  <c r="K610" i="2"/>
  <c r="J611" i="2" l="1"/>
  <c r="K611" i="2"/>
  <c r="H612" i="2"/>
  <c r="I612" i="2" s="1"/>
  <c r="D613" i="2"/>
  <c r="F613" i="2" s="1"/>
  <c r="G613" i="2" s="1"/>
  <c r="J612" i="2" l="1"/>
  <c r="K612" i="2"/>
  <c r="D614" i="2"/>
  <c r="F614" i="2" s="1"/>
  <c r="G614" i="2" s="1"/>
  <c r="H613" i="2"/>
  <c r="I613" i="2" s="1"/>
  <c r="J613" i="2" l="1"/>
  <c r="K613" i="2"/>
  <c r="D615" i="2"/>
  <c r="F615" i="2" s="1"/>
  <c r="G615" i="2" s="1"/>
  <c r="H614" i="2"/>
  <c r="I614" i="2" s="1"/>
  <c r="K614" i="2" l="1"/>
  <c r="J614" i="2"/>
  <c r="D616" i="2"/>
  <c r="F616" i="2" s="1"/>
  <c r="G616" i="2" s="1"/>
  <c r="H615" i="2"/>
  <c r="I615" i="2" s="1"/>
  <c r="K615" i="2" l="1"/>
  <c r="J615" i="2"/>
  <c r="H616" i="2"/>
  <c r="I616" i="2" s="1"/>
  <c r="D617" i="2"/>
  <c r="F617" i="2" s="1"/>
  <c r="G617" i="2" s="1"/>
  <c r="D618" i="2" l="1"/>
  <c r="F618" i="2" s="1"/>
  <c r="G618" i="2" s="1"/>
  <c r="H617" i="2"/>
  <c r="I617" i="2" s="1"/>
  <c r="J616" i="2"/>
  <c r="K616" i="2"/>
  <c r="J617" i="2" l="1"/>
  <c r="K617" i="2"/>
  <c r="D619" i="2"/>
  <c r="F619" i="2" s="1"/>
  <c r="G619" i="2" s="1"/>
  <c r="H618" i="2"/>
  <c r="I618" i="2" s="1"/>
  <c r="K618" i="2" l="1"/>
  <c r="J618" i="2"/>
  <c r="D620" i="2"/>
  <c r="F620" i="2" s="1"/>
  <c r="G620" i="2" s="1"/>
  <c r="H619" i="2"/>
  <c r="I619" i="2" s="1"/>
  <c r="J619" i="2" l="1"/>
  <c r="K619" i="2"/>
  <c r="H620" i="2"/>
  <c r="I620" i="2" s="1"/>
  <c r="D621" i="2"/>
  <c r="F621" i="2" s="1"/>
  <c r="G621" i="2" s="1"/>
  <c r="D622" i="2" l="1"/>
  <c r="F622" i="2" s="1"/>
  <c r="G622" i="2" s="1"/>
  <c r="H621" i="2"/>
  <c r="I621" i="2" s="1"/>
  <c r="J620" i="2"/>
  <c r="K620" i="2"/>
  <c r="J621" i="2" l="1"/>
  <c r="K621" i="2"/>
  <c r="D623" i="2"/>
  <c r="F623" i="2" s="1"/>
  <c r="G623" i="2" s="1"/>
  <c r="H622" i="2"/>
  <c r="I622" i="2" s="1"/>
  <c r="K622" i="2" l="1"/>
  <c r="J622" i="2"/>
  <c r="D624" i="2"/>
  <c r="F624" i="2" s="1"/>
  <c r="G624" i="2" s="1"/>
  <c r="H623" i="2"/>
  <c r="I623" i="2" s="1"/>
  <c r="J623" i="2" l="1"/>
  <c r="K623" i="2"/>
  <c r="H624" i="2"/>
  <c r="I624" i="2" s="1"/>
  <c r="D625" i="2"/>
  <c r="F625" i="2" s="1"/>
  <c r="G625" i="2" s="1"/>
  <c r="D626" i="2" l="1"/>
  <c r="F626" i="2" s="1"/>
  <c r="G626" i="2" s="1"/>
  <c r="H625" i="2"/>
  <c r="I625" i="2" s="1"/>
  <c r="K624" i="2"/>
  <c r="J624" i="2"/>
  <c r="K625" i="2" l="1"/>
  <c r="J625" i="2"/>
  <c r="H626" i="2"/>
  <c r="I626" i="2" s="1"/>
  <c r="D627" i="2"/>
  <c r="F627" i="2" s="1"/>
  <c r="G627" i="2" s="1"/>
  <c r="D628" i="2" l="1"/>
  <c r="F628" i="2" s="1"/>
  <c r="G628" i="2" s="1"/>
  <c r="H627" i="2"/>
  <c r="I627" i="2" s="1"/>
  <c r="K626" i="2"/>
  <c r="J626" i="2"/>
  <c r="K627" i="2" l="1"/>
  <c r="J627" i="2"/>
  <c r="D629" i="2"/>
  <c r="F629" i="2" s="1"/>
  <c r="G629" i="2" s="1"/>
  <c r="H628" i="2"/>
  <c r="I628" i="2" s="1"/>
  <c r="J628" i="2" l="1"/>
  <c r="K628" i="2"/>
  <c r="D630" i="2"/>
  <c r="F630" i="2" s="1"/>
  <c r="G630" i="2" s="1"/>
  <c r="H629" i="2"/>
  <c r="I629" i="2" s="1"/>
  <c r="J629" i="2" l="1"/>
  <c r="K629" i="2"/>
  <c r="D631" i="2"/>
  <c r="F631" i="2" s="1"/>
  <c r="G631" i="2" s="1"/>
  <c r="H630" i="2"/>
  <c r="I630" i="2" s="1"/>
  <c r="K630" i="2" l="1"/>
  <c r="J630" i="2"/>
  <c r="D632" i="2"/>
  <c r="F632" i="2" s="1"/>
  <c r="G632" i="2" s="1"/>
  <c r="H631" i="2"/>
  <c r="I631" i="2" s="1"/>
  <c r="K631" i="2" l="1"/>
  <c r="J631" i="2"/>
  <c r="D633" i="2"/>
  <c r="F633" i="2" s="1"/>
  <c r="G633" i="2" s="1"/>
  <c r="H632" i="2"/>
  <c r="I632" i="2" s="1"/>
  <c r="J632" i="2" l="1"/>
  <c r="K632" i="2"/>
  <c r="H633" i="2"/>
  <c r="I633" i="2" s="1"/>
  <c r="D634" i="2"/>
  <c r="F634" i="2" s="1"/>
  <c r="G634" i="2" s="1"/>
  <c r="J633" i="2" l="1"/>
  <c r="K633" i="2"/>
  <c r="D635" i="2"/>
  <c r="F635" i="2" s="1"/>
  <c r="G635" i="2" s="1"/>
  <c r="H634" i="2"/>
  <c r="I634" i="2" s="1"/>
  <c r="K634" i="2" l="1"/>
  <c r="J634" i="2"/>
  <c r="D636" i="2"/>
  <c r="F636" i="2" s="1"/>
  <c r="G636" i="2" s="1"/>
  <c r="H635" i="2"/>
  <c r="I635" i="2" s="1"/>
  <c r="K635" i="2" l="1"/>
  <c r="J635" i="2"/>
  <c r="D637" i="2"/>
  <c r="F637" i="2" s="1"/>
  <c r="G637" i="2" s="1"/>
  <c r="H636" i="2"/>
  <c r="I636" i="2" s="1"/>
  <c r="J636" i="2" l="1"/>
  <c r="K636" i="2"/>
  <c r="H637" i="2"/>
  <c r="I637" i="2" s="1"/>
  <c r="D638" i="2"/>
  <c r="F638" i="2" s="1"/>
  <c r="G638" i="2" s="1"/>
  <c r="D639" i="2" l="1"/>
  <c r="F639" i="2" s="1"/>
  <c r="G639" i="2" s="1"/>
  <c r="H638" i="2"/>
  <c r="I638" i="2" s="1"/>
  <c r="K637" i="2"/>
  <c r="J637" i="2"/>
  <c r="J638" i="2" l="1"/>
  <c r="K638" i="2"/>
  <c r="D640" i="2"/>
  <c r="F640" i="2" s="1"/>
  <c r="G640" i="2" s="1"/>
  <c r="H639" i="2"/>
  <c r="I639" i="2" s="1"/>
  <c r="J639" i="2" l="1"/>
  <c r="K639" i="2"/>
  <c r="D641" i="2"/>
  <c r="F641" i="2" s="1"/>
  <c r="G641" i="2" s="1"/>
  <c r="H640" i="2"/>
  <c r="I640" i="2" s="1"/>
  <c r="K640" i="2" l="1"/>
  <c r="J640" i="2"/>
  <c r="D642" i="2"/>
  <c r="F642" i="2" s="1"/>
  <c r="G642" i="2" s="1"/>
  <c r="H641" i="2"/>
  <c r="I641" i="2" s="1"/>
  <c r="J641" i="2" l="1"/>
  <c r="K641" i="2"/>
  <c r="D643" i="2"/>
  <c r="F643" i="2" s="1"/>
  <c r="G643" i="2" s="1"/>
  <c r="H642" i="2"/>
  <c r="I642" i="2" s="1"/>
  <c r="K642" i="2" l="1"/>
  <c r="J642" i="2"/>
  <c r="D644" i="2"/>
  <c r="F644" i="2" s="1"/>
  <c r="G644" i="2" s="1"/>
  <c r="H643" i="2"/>
  <c r="I643" i="2" s="1"/>
  <c r="J643" i="2" l="1"/>
  <c r="K643" i="2"/>
  <c r="H644" i="2"/>
  <c r="I644" i="2" s="1"/>
  <c r="D645" i="2"/>
  <c r="F645" i="2" s="1"/>
  <c r="G645" i="2" s="1"/>
  <c r="D646" i="2" l="1"/>
  <c r="F646" i="2" s="1"/>
  <c r="G646" i="2" s="1"/>
  <c r="H645" i="2"/>
  <c r="I645" i="2" s="1"/>
  <c r="J644" i="2"/>
  <c r="K644" i="2"/>
  <c r="K645" i="2" l="1"/>
  <c r="J645" i="2"/>
  <c r="D647" i="2"/>
  <c r="F647" i="2" s="1"/>
  <c r="G647" i="2" s="1"/>
  <c r="H646" i="2"/>
  <c r="I646" i="2" s="1"/>
  <c r="D648" i="2" l="1"/>
  <c r="F648" i="2" s="1"/>
  <c r="G648" i="2" s="1"/>
  <c r="H647" i="2"/>
  <c r="I647" i="2" s="1"/>
  <c r="K646" i="2"/>
  <c r="J646" i="2"/>
  <c r="J647" i="2" l="1"/>
  <c r="K647" i="2"/>
  <c r="D649" i="2"/>
  <c r="F649" i="2" s="1"/>
  <c r="G649" i="2" s="1"/>
  <c r="H648" i="2"/>
  <c r="I648" i="2" s="1"/>
  <c r="K648" i="2" l="1"/>
  <c r="J648" i="2"/>
  <c r="H649" i="2"/>
  <c r="I649" i="2" s="1"/>
  <c r="D650" i="2"/>
  <c r="F650" i="2" s="1"/>
  <c r="G650" i="2" s="1"/>
  <c r="D651" i="2" l="1"/>
  <c r="F651" i="2" s="1"/>
  <c r="G651" i="2" s="1"/>
  <c r="H650" i="2"/>
  <c r="I650" i="2" s="1"/>
  <c r="J649" i="2"/>
  <c r="K649" i="2"/>
  <c r="J650" i="2" l="1"/>
  <c r="K650" i="2"/>
  <c r="D652" i="2"/>
  <c r="F652" i="2" s="1"/>
  <c r="G652" i="2" s="1"/>
  <c r="H651" i="2"/>
  <c r="I651" i="2" s="1"/>
  <c r="J651" i="2" l="1"/>
  <c r="K651" i="2"/>
  <c r="D653" i="2"/>
  <c r="F653" i="2" s="1"/>
  <c r="G653" i="2" s="1"/>
  <c r="H652" i="2"/>
  <c r="I652" i="2" s="1"/>
  <c r="D654" i="2" l="1"/>
  <c r="F654" i="2" s="1"/>
  <c r="G654" i="2" s="1"/>
  <c r="H653" i="2"/>
  <c r="I653" i="2" s="1"/>
  <c r="J652" i="2"/>
  <c r="K652" i="2"/>
  <c r="J653" i="2" l="1"/>
  <c r="K653" i="2"/>
  <c r="D655" i="2"/>
  <c r="F655" i="2" s="1"/>
  <c r="G655" i="2" s="1"/>
  <c r="H654" i="2"/>
  <c r="I654" i="2" s="1"/>
  <c r="J654" i="2" l="1"/>
  <c r="K654" i="2"/>
  <c r="H655" i="2"/>
  <c r="I655" i="2" s="1"/>
  <c r="D656" i="2"/>
  <c r="F656" i="2" s="1"/>
  <c r="G656" i="2" s="1"/>
  <c r="D657" i="2" l="1"/>
  <c r="F657" i="2" s="1"/>
  <c r="G657" i="2" s="1"/>
  <c r="H656" i="2"/>
  <c r="I656" i="2" s="1"/>
  <c r="J655" i="2"/>
  <c r="K655" i="2"/>
  <c r="K656" i="2" l="1"/>
  <c r="J656" i="2"/>
  <c r="D658" i="2"/>
  <c r="F658" i="2" s="1"/>
  <c r="G658" i="2" s="1"/>
  <c r="H657" i="2"/>
  <c r="I657" i="2" s="1"/>
  <c r="K657" i="2" l="1"/>
  <c r="J657" i="2"/>
  <c r="D659" i="2"/>
  <c r="F659" i="2" s="1"/>
  <c r="G659" i="2" s="1"/>
  <c r="H658" i="2"/>
  <c r="I658" i="2" s="1"/>
  <c r="J658" i="2" l="1"/>
  <c r="K658" i="2"/>
  <c r="D660" i="2"/>
  <c r="F660" i="2" s="1"/>
  <c r="G660" i="2" s="1"/>
  <c r="H659" i="2"/>
  <c r="I659" i="2" s="1"/>
  <c r="J659" i="2" l="1"/>
  <c r="K659" i="2"/>
  <c r="D661" i="2"/>
  <c r="F661" i="2" s="1"/>
  <c r="G661" i="2" s="1"/>
  <c r="H660" i="2"/>
  <c r="I660" i="2" s="1"/>
  <c r="J660" i="2" l="1"/>
  <c r="K660" i="2"/>
  <c r="D662" i="2"/>
  <c r="F662" i="2" s="1"/>
  <c r="G662" i="2" s="1"/>
  <c r="H661" i="2"/>
  <c r="I661" i="2" s="1"/>
  <c r="J661" i="2" l="1"/>
  <c r="K661" i="2"/>
  <c r="D663" i="2"/>
  <c r="F663" i="2" s="1"/>
  <c r="G663" i="2" s="1"/>
  <c r="H662" i="2"/>
  <c r="I662" i="2" s="1"/>
  <c r="H663" i="2" l="1"/>
  <c r="I663" i="2" s="1"/>
  <c r="D664" i="2"/>
  <c r="F664" i="2" s="1"/>
  <c r="G664" i="2" s="1"/>
  <c r="K662" i="2"/>
  <c r="J662" i="2"/>
  <c r="D665" i="2" l="1"/>
  <c r="F665" i="2" s="1"/>
  <c r="G665" i="2" s="1"/>
  <c r="H664" i="2"/>
  <c r="I664" i="2" s="1"/>
  <c r="K663" i="2"/>
  <c r="J663" i="2"/>
  <c r="J664" i="2" l="1"/>
  <c r="K664" i="2"/>
  <c r="H665" i="2"/>
  <c r="I665" i="2" s="1"/>
  <c r="D666" i="2"/>
  <c r="F666" i="2" s="1"/>
  <c r="G666" i="2" s="1"/>
  <c r="J665" i="2" l="1"/>
  <c r="K665" i="2"/>
  <c r="D667" i="2"/>
  <c r="F667" i="2" s="1"/>
  <c r="G667" i="2" s="1"/>
  <c r="H666" i="2"/>
  <c r="I666" i="2" s="1"/>
  <c r="D668" i="2" l="1"/>
  <c r="F668" i="2" s="1"/>
  <c r="G668" i="2" s="1"/>
  <c r="H667" i="2"/>
  <c r="I667" i="2" s="1"/>
  <c r="K666" i="2"/>
  <c r="J666" i="2"/>
  <c r="K667" i="2" l="1"/>
  <c r="J667" i="2"/>
  <c r="D669" i="2"/>
  <c r="F669" i="2" s="1"/>
  <c r="G669" i="2" s="1"/>
  <c r="H668" i="2"/>
  <c r="I668" i="2" s="1"/>
  <c r="D670" i="2" l="1"/>
  <c r="F670" i="2" s="1"/>
  <c r="G670" i="2" s="1"/>
  <c r="H669" i="2"/>
  <c r="I669" i="2" s="1"/>
  <c r="J668" i="2"/>
  <c r="K668" i="2"/>
  <c r="J669" i="2" l="1"/>
  <c r="K669" i="2"/>
  <c r="D671" i="2"/>
  <c r="F671" i="2" s="1"/>
  <c r="G671" i="2" s="1"/>
  <c r="H670" i="2"/>
  <c r="I670" i="2" s="1"/>
  <c r="D672" i="2" l="1"/>
  <c r="F672" i="2" s="1"/>
  <c r="G672" i="2" s="1"/>
  <c r="H671" i="2"/>
  <c r="I671" i="2" s="1"/>
  <c r="J670" i="2"/>
  <c r="K670" i="2"/>
  <c r="K671" i="2" l="1"/>
  <c r="J671" i="2"/>
  <c r="D673" i="2"/>
  <c r="F673" i="2" s="1"/>
  <c r="G673" i="2" s="1"/>
  <c r="H672" i="2"/>
  <c r="I672" i="2" s="1"/>
  <c r="D674" i="2" l="1"/>
  <c r="F674" i="2" s="1"/>
  <c r="G674" i="2" s="1"/>
  <c r="H673" i="2"/>
  <c r="I673" i="2" s="1"/>
  <c r="K672" i="2"/>
  <c r="J672" i="2"/>
  <c r="J673" i="2" l="1"/>
  <c r="K673" i="2"/>
  <c r="D675" i="2"/>
  <c r="F675" i="2" s="1"/>
  <c r="G675" i="2" s="1"/>
  <c r="H674" i="2"/>
  <c r="I674" i="2" s="1"/>
  <c r="H675" i="2" l="1"/>
  <c r="I675" i="2" s="1"/>
  <c r="D676" i="2"/>
  <c r="F676" i="2" s="1"/>
  <c r="G676" i="2" s="1"/>
  <c r="J674" i="2"/>
  <c r="K674" i="2"/>
  <c r="H676" i="2" l="1"/>
  <c r="I676" i="2" s="1"/>
  <c r="D677" i="2"/>
  <c r="F677" i="2" s="1"/>
  <c r="G677" i="2" s="1"/>
  <c r="K675" i="2"/>
  <c r="J675" i="2"/>
  <c r="D678" i="2" l="1"/>
  <c r="F678" i="2" s="1"/>
  <c r="G678" i="2" s="1"/>
  <c r="H677" i="2"/>
  <c r="I677" i="2" s="1"/>
  <c r="J676" i="2"/>
  <c r="K676" i="2"/>
  <c r="J677" i="2" l="1"/>
  <c r="K677" i="2"/>
  <c r="H678" i="2"/>
  <c r="I678" i="2" s="1"/>
  <c r="D679" i="2"/>
  <c r="F679" i="2" s="1"/>
  <c r="G679" i="2" s="1"/>
  <c r="J678" i="2" l="1"/>
  <c r="K678" i="2"/>
  <c r="D680" i="2"/>
  <c r="F680" i="2" s="1"/>
  <c r="G680" i="2" s="1"/>
  <c r="H679" i="2"/>
  <c r="I679" i="2" s="1"/>
  <c r="D681" i="2" l="1"/>
  <c r="F681" i="2" s="1"/>
  <c r="G681" i="2" s="1"/>
  <c r="H680" i="2"/>
  <c r="I680" i="2" s="1"/>
  <c r="J679" i="2"/>
  <c r="K679" i="2"/>
  <c r="J680" i="2" l="1"/>
  <c r="K680" i="2"/>
  <c r="D682" i="2"/>
  <c r="F682" i="2" s="1"/>
  <c r="G682" i="2" s="1"/>
  <c r="H681" i="2"/>
  <c r="I681" i="2" s="1"/>
  <c r="D683" i="2" l="1"/>
  <c r="F683" i="2" s="1"/>
  <c r="G683" i="2" s="1"/>
  <c r="H682" i="2"/>
  <c r="I682" i="2" s="1"/>
  <c r="J681" i="2"/>
  <c r="K681" i="2"/>
  <c r="J682" i="2" l="1"/>
  <c r="K682" i="2"/>
  <c r="H683" i="2"/>
  <c r="I683" i="2" s="1"/>
  <c r="D684" i="2"/>
  <c r="F684" i="2" s="1"/>
  <c r="G684" i="2" s="1"/>
  <c r="K683" i="2" l="1"/>
  <c r="J683" i="2"/>
  <c r="D685" i="2"/>
  <c r="F685" i="2" s="1"/>
  <c r="G685" i="2" s="1"/>
  <c r="H684" i="2"/>
  <c r="I684" i="2" s="1"/>
  <c r="D686" i="2" l="1"/>
  <c r="F686" i="2" s="1"/>
  <c r="G686" i="2" s="1"/>
  <c r="H685" i="2"/>
  <c r="I685" i="2" s="1"/>
  <c r="J684" i="2"/>
  <c r="K684" i="2"/>
  <c r="J685" i="2" l="1"/>
  <c r="K685" i="2"/>
  <c r="D687" i="2"/>
  <c r="F687" i="2" s="1"/>
  <c r="G687" i="2" s="1"/>
  <c r="H686" i="2"/>
  <c r="I686" i="2" s="1"/>
  <c r="D688" i="2" l="1"/>
  <c r="F688" i="2" s="1"/>
  <c r="G688" i="2" s="1"/>
  <c r="H688" i="2" s="1"/>
  <c r="I688" i="2" s="1"/>
  <c r="H687" i="2"/>
  <c r="I687" i="2" s="1"/>
  <c r="K686" i="2"/>
  <c r="J686" i="2"/>
  <c r="K687" i="2" l="1"/>
  <c r="J687" i="2"/>
  <c r="J688" i="2"/>
  <c r="B6" i="2" s="1"/>
  <c r="B8" i="2" s="1"/>
  <c r="K688" i="2"/>
  <c r="B10" i="2" l="1"/>
  <c r="B9" i="2"/>
</calcChain>
</file>

<file path=xl/sharedStrings.xml><?xml version="1.0" encoding="utf-8"?>
<sst xmlns="http://schemas.openxmlformats.org/spreadsheetml/2006/main" count="24" uniqueCount="22">
  <si>
    <t>Date</t>
  </si>
  <si>
    <t>Close</t>
  </si>
  <si>
    <t>Dividends</t>
  </si>
  <si>
    <t>投入金額</t>
    <phoneticPr fontId="18" type="noConversion"/>
  </si>
  <si>
    <t>自有資金</t>
    <phoneticPr fontId="18" type="noConversion"/>
  </si>
  <si>
    <t>貸款比例</t>
    <phoneticPr fontId="18" type="noConversion"/>
  </si>
  <si>
    <t>貸款利率</t>
    <phoneticPr fontId="18" type="noConversion"/>
  </si>
  <si>
    <t>貸款金額</t>
    <phoneticPr fontId="18" type="noConversion"/>
  </si>
  <si>
    <t>配息</t>
    <phoneticPr fontId="18" type="noConversion"/>
  </si>
  <si>
    <t>累計股數</t>
    <phoneticPr fontId="18" type="noConversion"/>
  </si>
  <si>
    <t>利息</t>
    <phoneticPr fontId="18" type="noConversion"/>
  </si>
  <si>
    <t>增減股數</t>
    <phoneticPr fontId="18" type="noConversion"/>
  </si>
  <si>
    <t>損益金額</t>
    <phoneticPr fontId="18" type="noConversion"/>
  </si>
  <si>
    <t>累計報酬率</t>
    <phoneticPr fontId="18" type="noConversion"/>
  </si>
  <si>
    <t>資產價值</t>
    <phoneticPr fontId="18" type="noConversion"/>
  </si>
  <si>
    <t>累積報酬率</t>
    <phoneticPr fontId="18" type="noConversion"/>
  </si>
  <si>
    <t>年化報酬率</t>
    <phoneticPr fontId="18" type="noConversion"/>
  </si>
  <si>
    <t>期間(年)</t>
    <phoneticPr fontId="18" type="noConversion"/>
  </si>
  <si>
    <t>最大報酬率</t>
    <phoneticPr fontId="18" type="noConversion"/>
  </si>
  <si>
    <t>最小報酬率</t>
    <phoneticPr fontId="18" type="noConversion"/>
  </si>
  <si>
    <t>`</t>
    <phoneticPr fontId="18" type="noConversion"/>
  </si>
  <si>
    <t>資產淨值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</si>
</sst>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76" formatCode="0.0%"/>
    <numFmt numFmtId="177" formatCode="_-* #,##0_-;\-* #,##0_-;_-* &quot;-&quot;??_-;_-@_-"/>
    <numFmt numFmtId="178" formatCode="#,##0_ ;[Red]\-#,##0\ "/>
    <numFmt numFmtId="179" formatCode="#,##0.00_ ;[Red]\-#,##0.00\ "/>
  </numFmts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34" borderId="10" xfId="0" applyFont="1" applyFill="1" applyBorder="1">
      <alignment vertical="center"/>
    </xf>
    <xf numFmtId="177" fontId="19" fillId="33" borderId="10" xfId="1" applyNumberFormat="1" applyFont="1" applyFill="1" applyBorder="1">
      <alignment vertical="center"/>
    </xf>
    <xf numFmtId="0" fontId="19" fillId="0" borderId="0" xfId="0" applyFont="1">
      <alignment vertical="center"/>
    </xf>
    <xf numFmtId="9" fontId="19" fillId="33" borderId="10" xfId="0" applyNumberFormat="1" applyFont="1" applyFill="1" applyBorder="1">
      <alignment vertical="center"/>
    </xf>
    <xf numFmtId="14" fontId="19" fillId="0" borderId="0" xfId="0" applyNumberFormat="1" applyFont="1">
      <alignment vertical="center"/>
    </xf>
    <xf numFmtId="10" fontId="19" fillId="33" borderId="10" xfId="0" applyNumberFormat="1" applyFont="1" applyFill="1" applyBorder="1">
      <alignment vertical="center"/>
    </xf>
    <xf numFmtId="176" fontId="19" fillId="0" borderId="0" xfId="0" applyNumberFormat="1" applyFont="1">
      <alignment vertical="center"/>
    </xf>
    <xf numFmtId="178" fontId="19" fillId="0" borderId="10" xfId="0" applyNumberFormat="1" applyFont="1" applyBorder="1">
      <alignment vertical="center"/>
    </xf>
    <xf numFmtId="9" fontId="19" fillId="0" borderId="0" xfId="0" applyNumberFormat="1" applyFont="1">
      <alignment vertical="center"/>
    </xf>
    <xf numFmtId="176" fontId="19" fillId="0" borderId="0" xfId="2" applyNumberFormat="1" applyFont="1">
      <alignment vertical="center"/>
    </xf>
    <xf numFmtId="176" fontId="19" fillId="0" borderId="10" xfId="2" applyNumberFormat="1" applyFont="1" applyBorder="1">
      <alignment vertical="center"/>
    </xf>
    <xf numFmtId="179" fontId="19" fillId="0" borderId="10" xfId="0" applyNumberFormat="1" applyFont="1" applyBorder="1">
      <alignment vertical="center"/>
    </xf>
    <xf numFmtId="2" fontId="19" fillId="0" borderId="0" xfId="0" applyNumberFormat="1" applyFont="1">
      <alignment vertical="center"/>
    </xf>
    <xf numFmtId="177" fontId="19" fillId="0" borderId="0" xfId="1" applyNumberFormat="1" applyFont="1">
      <alignment vertical="center"/>
    </xf>
    <xf numFmtId="179" fontId="19" fillId="0" borderId="0" xfId="0" applyNumberFormat="1" applyFont="1">
      <alignment vertical="center"/>
    </xf>
    <xf numFmtId="178" fontId="19" fillId="0" borderId="0" xfId="0" applyNumberFormat="1" applyFont="1">
      <alignment vertical="center"/>
    </xf>
    <xf numFmtId="10" fontId="19" fillId="0" borderId="0" xfId="2" applyNumberFormat="1" applyFont="1">
      <alignment vertical="center"/>
    </xf>
    <xf numFmtId="0" fontId="19" fillId="0" borderId="0" xfId="0" applyNumberFormat="1" applyFont="1">
      <alignment vertical="center"/>
    </xf>
  </cellXfs>
  <cellStyles count="44">
    <cellStyle name="20% - 輔色1" xfId="21" builtinId="30" customBuiltin="1"/>
    <cellStyle name="20% - 輔色2" xfId="25" builtinId="34" customBuiltin="1"/>
    <cellStyle name="20% - 輔色3" xfId="29" builtinId="38" customBuiltin="1"/>
    <cellStyle name="20% - 輔色4" xfId="33" builtinId="42" customBuiltin="1"/>
    <cellStyle name="20% - 輔色5" xfId="37" builtinId="46" customBuiltin="1"/>
    <cellStyle name="20% - 輔色6" xfId="41" builtinId="50" customBuiltin="1"/>
    <cellStyle name="40% - 輔色1" xfId="22" builtinId="31" customBuiltin="1"/>
    <cellStyle name="40% - 輔色2" xfId="26" builtinId="35" customBuiltin="1"/>
    <cellStyle name="40% - 輔色3" xfId="30" builtinId="39" customBuiltin="1"/>
    <cellStyle name="40% - 輔色4" xfId="34" builtinId="43" customBuiltin="1"/>
    <cellStyle name="40% - 輔色5" xfId="38" builtinId="47" customBuiltin="1"/>
    <cellStyle name="40% - 輔色6" xfId="42" builtinId="51" customBuiltin="1"/>
    <cellStyle name="60% - 輔色1" xfId="23" builtinId="32" customBuiltin="1"/>
    <cellStyle name="60% - 輔色2" xfId="27" builtinId="36" customBuiltin="1"/>
    <cellStyle name="60% - 輔色3" xfId="31" builtinId="40" customBuiltin="1"/>
    <cellStyle name="60% - 輔色4" xfId="35" builtinId="44" customBuiltin="1"/>
    <cellStyle name="60% - 輔色5" xfId="39" builtinId="48" customBuiltin="1"/>
    <cellStyle name="60% - 輔色6" xfId="43" builtinId="52" customBuiltin="1"/>
    <cellStyle name="一般" xfId="0" builtinId="0"/>
    <cellStyle name="千分位" xfId="1" builtinId="3"/>
    <cellStyle name="中等" xfId="10" builtinId="28" customBuiltin="1"/>
    <cellStyle name="合計" xfId="19" builtinId="25" customBuiltin="1"/>
    <cellStyle name="好" xfId="8" builtinId="26" customBuiltin="1"/>
    <cellStyle name="百分比" xfId="2" builtinId="5"/>
    <cellStyle name="計算方式" xfId="13" builtinId="22" customBuiltin="1"/>
    <cellStyle name="連結的儲存格" xfId="14" builtinId="24" customBuiltin="1"/>
    <cellStyle name="備註" xfId="17" builtinId="10" customBuiltin="1"/>
    <cellStyle name="說明文字" xfId="18" builtinId="53" customBuiltin="1"/>
    <cellStyle name="輔色1" xfId="20" builtinId="29" customBuiltin="1"/>
    <cellStyle name="輔色2" xfId="24" builtinId="33" customBuiltin="1"/>
    <cellStyle name="輔色3" xfId="28" builtinId="37" customBuiltin="1"/>
    <cellStyle name="輔色4" xfId="32" builtinId="41" customBuiltin="1"/>
    <cellStyle name="輔色5" xfId="36" builtinId="45" customBuiltin="1"/>
    <cellStyle name="輔色6" xfId="40" builtinId="49" customBuiltin="1"/>
    <cellStyle name="標題" xfId="3" builtinId="15" customBuiltin="1"/>
    <cellStyle name="標題 1" xfId="4" builtinId="16" customBuiltin="1"/>
    <cellStyle name="標題 2" xfId="5" builtinId="17" customBuiltin="1"/>
    <cellStyle name="標題 3" xfId="6" builtinId="18" customBuiltin="1"/>
    <cellStyle name="標題 4" xfId="7" builtinId="19" customBuiltin="1"/>
    <cellStyle name="輸入" xfId="11" builtinId="20" customBuiltin="1"/>
    <cellStyle name="輸出" xfId="12" builtinId="21" customBuiltin="1"/>
    <cellStyle name="檢查儲存格" xfId="15" builtinId="23" customBuiltin="1"/>
    <cellStyle name="壞" xfId="9" builtinId="27" customBuiltin="1"/>
    <cellStyle name="警告文字" xfId="16" builtinId="11" customBuiltin="1"/>
  </cellStyles>
  <dxfs count="18">
    <dxf>
      <font>
        <color rgb="FFFF0000"/>
      </font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9" formatCode="yyyy/m/d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4" formatCode="0.00%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78" formatCode="#,##0_ ;[Red]\-#,##0\ 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78" formatCode="#,##0_ ;[Red]\-#,##0\ 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78" formatCode="#,##0_ ;[Red]\-#,##0\ 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79" formatCode="#,##0.00_ ;[Red]\-#,##0.00\ 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77" formatCode="_-* #,##0_-;\-* #,##0_-;_-* &quot;-&quot;??_-;_-@_-"/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19" formatCode="yyyy/m/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>
        <c:manualLayout>
          <c:layoutTarget val="inner"/>
          <c:xMode val="edge"/>
          <c:yMode val="edge"/>
          <c:x val="0.13115354163025328"/>
          <c:y val="0.17880701754385964"/>
          <c:w val="0.80098809335110377"/>
          <c:h val="0.58404457337569649"/>
        </c:manualLayout>
      </c:layout>
      <c:lineChart>
        <c:grouping val="standard"/>
        <c:varyColors val="0"/>
        <c:ser>
          <c:idx val="0"/>
          <c:order val="0"/>
          <c:tx>
            <c:strRef>
              <c:f>試算明細!$J$14</c:f>
              <c:strCache>
                <c:ptCount val="1"/>
                <c:pt idx="0">
                  <c:v>資產淨值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試算明細!$A$15:$A$688</c:f>
              <c:numCache>
                <c:formatCode>m/d/yyyy</c:formatCode>
                <c:ptCount val="674"/>
                <c:pt idx="0">
                  <c:v>42746</c:v>
                </c:pt>
                <c:pt idx="1">
                  <c:v>42747</c:v>
                </c:pt>
                <c:pt idx="2">
                  <c:v>42748</c:v>
                </c:pt>
                <c:pt idx="3">
                  <c:v>42752</c:v>
                </c:pt>
                <c:pt idx="4">
                  <c:v>42753</c:v>
                </c:pt>
                <c:pt idx="5">
                  <c:v>42754</c:v>
                </c:pt>
                <c:pt idx="6">
                  <c:v>42755</c:v>
                </c:pt>
                <c:pt idx="7">
                  <c:v>42758</c:v>
                </c:pt>
                <c:pt idx="8">
                  <c:v>42759</c:v>
                </c:pt>
                <c:pt idx="9">
                  <c:v>42768</c:v>
                </c:pt>
                <c:pt idx="10">
                  <c:v>42769</c:v>
                </c:pt>
                <c:pt idx="11">
                  <c:v>42772</c:v>
                </c:pt>
                <c:pt idx="12">
                  <c:v>42773</c:v>
                </c:pt>
                <c:pt idx="13">
                  <c:v>42774</c:v>
                </c:pt>
                <c:pt idx="14">
                  <c:v>42775</c:v>
                </c:pt>
                <c:pt idx="15">
                  <c:v>42776</c:v>
                </c:pt>
                <c:pt idx="16">
                  <c:v>42779</c:v>
                </c:pt>
                <c:pt idx="17">
                  <c:v>42780</c:v>
                </c:pt>
                <c:pt idx="18">
                  <c:v>42781</c:v>
                </c:pt>
                <c:pt idx="19">
                  <c:v>42782</c:v>
                </c:pt>
                <c:pt idx="20">
                  <c:v>42783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42795</c:v>
                </c:pt>
                <c:pt idx="26">
                  <c:v>42796</c:v>
                </c:pt>
                <c:pt idx="27">
                  <c:v>42797</c:v>
                </c:pt>
                <c:pt idx="28">
                  <c:v>42800</c:v>
                </c:pt>
                <c:pt idx="29">
                  <c:v>42801</c:v>
                </c:pt>
                <c:pt idx="30">
                  <c:v>42802</c:v>
                </c:pt>
                <c:pt idx="31">
                  <c:v>42803</c:v>
                </c:pt>
                <c:pt idx="32">
                  <c:v>42804</c:v>
                </c:pt>
                <c:pt idx="33">
                  <c:v>42807</c:v>
                </c:pt>
                <c:pt idx="34">
                  <c:v>42808</c:v>
                </c:pt>
                <c:pt idx="35">
                  <c:v>42809</c:v>
                </c:pt>
                <c:pt idx="36">
                  <c:v>42810</c:v>
                </c:pt>
                <c:pt idx="37">
                  <c:v>42811</c:v>
                </c:pt>
                <c:pt idx="38">
                  <c:v>42814</c:v>
                </c:pt>
                <c:pt idx="39">
                  <c:v>42815</c:v>
                </c:pt>
                <c:pt idx="40">
                  <c:v>42816</c:v>
                </c:pt>
                <c:pt idx="41">
                  <c:v>42817</c:v>
                </c:pt>
                <c:pt idx="42">
                  <c:v>42818</c:v>
                </c:pt>
                <c:pt idx="43">
                  <c:v>42821</c:v>
                </c:pt>
                <c:pt idx="44">
                  <c:v>42822</c:v>
                </c:pt>
                <c:pt idx="45">
                  <c:v>42823</c:v>
                </c:pt>
                <c:pt idx="46">
                  <c:v>42824</c:v>
                </c:pt>
                <c:pt idx="47">
                  <c:v>42825</c:v>
                </c:pt>
                <c:pt idx="48">
                  <c:v>42830</c:v>
                </c:pt>
                <c:pt idx="49">
                  <c:v>42831</c:v>
                </c:pt>
                <c:pt idx="50">
                  <c:v>42832</c:v>
                </c:pt>
                <c:pt idx="51">
                  <c:v>42835</c:v>
                </c:pt>
                <c:pt idx="52">
                  <c:v>42836</c:v>
                </c:pt>
                <c:pt idx="53">
                  <c:v>42837</c:v>
                </c:pt>
                <c:pt idx="54">
                  <c:v>42838</c:v>
                </c:pt>
                <c:pt idx="55">
                  <c:v>42842</c:v>
                </c:pt>
                <c:pt idx="56">
                  <c:v>42843</c:v>
                </c:pt>
                <c:pt idx="57">
                  <c:v>42844</c:v>
                </c:pt>
                <c:pt idx="58">
                  <c:v>42845</c:v>
                </c:pt>
                <c:pt idx="59">
                  <c:v>42846</c:v>
                </c:pt>
                <c:pt idx="60">
                  <c:v>42849</c:v>
                </c:pt>
                <c:pt idx="61">
                  <c:v>42850</c:v>
                </c:pt>
                <c:pt idx="62">
                  <c:v>42851</c:v>
                </c:pt>
                <c:pt idx="63">
                  <c:v>42852</c:v>
                </c:pt>
                <c:pt idx="64">
                  <c:v>42853</c:v>
                </c:pt>
                <c:pt idx="65">
                  <c:v>42857</c:v>
                </c:pt>
                <c:pt idx="66">
                  <c:v>42858</c:v>
                </c:pt>
                <c:pt idx="67">
                  <c:v>42859</c:v>
                </c:pt>
                <c:pt idx="68">
                  <c:v>42860</c:v>
                </c:pt>
                <c:pt idx="69">
                  <c:v>42863</c:v>
                </c:pt>
                <c:pt idx="70">
                  <c:v>42864</c:v>
                </c:pt>
                <c:pt idx="71">
                  <c:v>42865</c:v>
                </c:pt>
                <c:pt idx="72">
                  <c:v>42866</c:v>
                </c:pt>
                <c:pt idx="73">
                  <c:v>42867</c:v>
                </c:pt>
                <c:pt idx="74">
                  <c:v>42870</c:v>
                </c:pt>
                <c:pt idx="75">
                  <c:v>42871</c:v>
                </c:pt>
                <c:pt idx="76">
                  <c:v>42872</c:v>
                </c:pt>
                <c:pt idx="77">
                  <c:v>42873</c:v>
                </c:pt>
                <c:pt idx="78">
                  <c:v>42874</c:v>
                </c:pt>
                <c:pt idx="79">
                  <c:v>42877</c:v>
                </c:pt>
                <c:pt idx="80">
                  <c:v>42878</c:v>
                </c:pt>
                <c:pt idx="81">
                  <c:v>42879</c:v>
                </c:pt>
                <c:pt idx="82">
                  <c:v>42880</c:v>
                </c:pt>
                <c:pt idx="83">
                  <c:v>42881</c:v>
                </c:pt>
                <c:pt idx="84">
                  <c:v>42886</c:v>
                </c:pt>
                <c:pt idx="85">
                  <c:v>42887</c:v>
                </c:pt>
                <c:pt idx="86">
                  <c:v>42888</c:v>
                </c:pt>
                <c:pt idx="87">
                  <c:v>42891</c:v>
                </c:pt>
                <c:pt idx="88">
                  <c:v>42892</c:v>
                </c:pt>
                <c:pt idx="89">
                  <c:v>42893</c:v>
                </c:pt>
                <c:pt idx="90">
                  <c:v>42894</c:v>
                </c:pt>
                <c:pt idx="91">
                  <c:v>42895</c:v>
                </c:pt>
                <c:pt idx="92">
                  <c:v>42898</c:v>
                </c:pt>
                <c:pt idx="93">
                  <c:v>42899</c:v>
                </c:pt>
                <c:pt idx="94">
                  <c:v>42900</c:v>
                </c:pt>
                <c:pt idx="95">
                  <c:v>42901</c:v>
                </c:pt>
                <c:pt idx="96">
                  <c:v>42902</c:v>
                </c:pt>
                <c:pt idx="97">
                  <c:v>42905</c:v>
                </c:pt>
                <c:pt idx="98">
                  <c:v>42906</c:v>
                </c:pt>
                <c:pt idx="99">
                  <c:v>42907</c:v>
                </c:pt>
                <c:pt idx="100">
                  <c:v>42908</c:v>
                </c:pt>
                <c:pt idx="101">
                  <c:v>42909</c:v>
                </c:pt>
                <c:pt idx="102">
                  <c:v>42912</c:v>
                </c:pt>
                <c:pt idx="103">
                  <c:v>42913</c:v>
                </c:pt>
                <c:pt idx="104">
                  <c:v>42914</c:v>
                </c:pt>
                <c:pt idx="105">
                  <c:v>42915</c:v>
                </c:pt>
                <c:pt idx="106">
                  <c:v>42916</c:v>
                </c:pt>
                <c:pt idx="107">
                  <c:v>42919</c:v>
                </c:pt>
                <c:pt idx="108">
                  <c:v>42921</c:v>
                </c:pt>
                <c:pt idx="109">
                  <c:v>42922</c:v>
                </c:pt>
                <c:pt idx="110">
                  <c:v>42923</c:v>
                </c:pt>
                <c:pt idx="111">
                  <c:v>42926</c:v>
                </c:pt>
                <c:pt idx="112">
                  <c:v>42927</c:v>
                </c:pt>
                <c:pt idx="113">
                  <c:v>42928</c:v>
                </c:pt>
                <c:pt idx="114">
                  <c:v>42929</c:v>
                </c:pt>
                <c:pt idx="115">
                  <c:v>42930</c:v>
                </c:pt>
                <c:pt idx="116">
                  <c:v>42933</c:v>
                </c:pt>
                <c:pt idx="117">
                  <c:v>42934</c:v>
                </c:pt>
                <c:pt idx="118">
                  <c:v>42935</c:v>
                </c:pt>
                <c:pt idx="119">
                  <c:v>42936</c:v>
                </c:pt>
                <c:pt idx="120">
                  <c:v>42937</c:v>
                </c:pt>
                <c:pt idx="121">
                  <c:v>42940</c:v>
                </c:pt>
                <c:pt idx="122">
                  <c:v>42941</c:v>
                </c:pt>
                <c:pt idx="123">
                  <c:v>42942</c:v>
                </c:pt>
                <c:pt idx="124">
                  <c:v>42943</c:v>
                </c:pt>
                <c:pt idx="125">
                  <c:v>42944</c:v>
                </c:pt>
                <c:pt idx="126">
                  <c:v>42947</c:v>
                </c:pt>
                <c:pt idx="127">
                  <c:v>42948</c:v>
                </c:pt>
                <c:pt idx="128">
                  <c:v>42949</c:v>
                </c:pt>
                <c:pt idx="129">
                  <c:v>42950</c:v>
                </c:pt>
                <c:pt idx="130">
                  <c:v>42951</c:v>
                </c:pt>
                <c:pt idx="131">
                  <c:v>42954</c:v>
                </c:pt>
                <c:pt idx="132">
                  <c:v>42955</c:v>
                </c:pt>
                <c:pt idx="133">
                  <c:v>42956</c:v>
                </c:pt>
                <c:pt idx="134">
                  <c:v>42957</c:v>
                </c:pt>
                <c:pt idx="135">
                  <c:v>42958</c:v>
                </c:pt>
                <c:pt idx="136">
                  <c:v>42961</c:v>
                </c:pt>
                <c:pt idx="137">
                  <c:v>42962</c:v>
                </c:pt>
                <c:pt idx="138">
                  <c:v>42963</c:v>
                </c:pt>
                <c:pt idx="139">
                  <c:v>42964</c:v>
                </c:pt>
                <c:pt idx="140">
                  <c:v>42965</c:v>
                </c:pt>
                <c:pt idx="141">
                  <c:v>42968</c:v>
                </c:pt>
                <c:pt idx="142">
                  <c:v>42969</c:v>
                </c:pt>
                <c:pt idx="143">
                  <c:v>42970</c:v>
                </c:pt>
                <c:pt idx="144">
                  <c:v>42971</c:v>
                </c:pt>
                <c:pt idx="145">
                  <c:v>42972</c:v>
                </c:pt>
                <c:pt idx="146">
                  <c:v>42975</c:v>
                </c:pt>
                <c:pt idx="147">
                  <c:v>42976</c:v>
                </c:pt>
                <c:pt idx="148">
                  <c:v>42977</c:v>
                </c:pt>
                <c:pt idx="149">
                  <c:v>42978</c:v>
                </c:pt>
                <c:pt idx="150">
                  <c:v>42979</c:v>
                </c:pt>
                <c:pt idx="151">
                  <c:v>42983</c:v>
                </c:pt>
                <c:pt idx="152">
                  <c:v>42984</c:v>
                </c:pt>
                <c:pt idx="153">
                  <c:v>42985</c:v>
                </c:pt>
                <c:pt idx="154">
                  <c:v>42986</c:v>
                </c:pt>
                <c:pt idx="155">
                  <c:v>42989</c:v>
                </c:pt>
                <c:pt idx="156">
                  <c:v>42990</c:v>
                </c:pt>
                <c:pt idx="157">
                  <c:v>42991</c:v>
                </c:pt>
                <c:pt idx="158">
                  <c:v>42992</c:v>
                </c:pt>
                <c:pt idx="159">
                  <c:v>42993</c:v>
                </c:pt>
                <c:pt idx="160">
                  <c:v>42996</c:v>
                </c:pt>
                <c:pt idx="161">
                  <c:v>42997</c:v>
                </c:pt>
                <c:pt idx="162">
                  <c:v>42998</c:v>
                </c:pt>
                <c:pt idx="163">
                  <c:v>42999</c:v>
                </c:pt>
                <c:pt idx="164">
                  <c:v>43000</c:v>
                </c:pt>
                <c:pt idx="165">
                  <c:v>43003</c:v>
                </c:pt>
                <c:pt idx="166">
                  <c:v>43004</c:v>
                </c:pt>
                <c:pt idx="167">
                  <c:v>43005</c:v>
                </c:pt>
                <c:pt idx="168">
                  <c:v>43006</c:v>
                </c:pt>
                <c:pt idx="169">
                  <c:v>43007</c:v>
                </c:pt>
                <c:pt idx="170">
                  <c:v>43010</c:v>
                </c:pt>
                <c:pt idx="171">
                  <c:v>43011</c:v>
                </c:pt>
                <c:pt idx="172">
                  <c:v>43013</c:v>
                </c:pt>
                <c:pt idx="173">
                  <c:v>43014</c:v>
                </c:pt>
                <c:pt idx="174">
                  <c:v>43019</c:v>
                </c:pt>
                <c:pt idx="175">
                  <c:v>43020</c:v>
                </c:pt>
                <c:pt idx="176">
                  <c:v>43021</c:v>
                </c:pt>
                <c:pt idx="177">
                  <c:v>43024</c:v>
                </c:pt>
                <c:pt idx="178">
                  <c:v>43025</c:v>
                </c:pt>
                <c:pt idx="179">
                  <c:v>43026</c:v>
                </c:pt>
                <c:pt idx="180">
                  <c:v>43027</c:v>
                </c:pt>
                <c:pt idx="181">
                  <c:v>43028</c:v>
                </c:pt>
                <c:pt idx="182">
                  <c:v>43031</c:v>
                </c:pt>
                <c:pt idx="183">
                  <c:v>43032</c:v>
                </c:pt>
                <c:pt idx="184">
                  <c:v>43033</c:v>
                </c:pt>
                <c:pt idx="185">
                  <c:v>43034</c:v>
                </c:pt>
                <c:pt idx="186">
                  <c:v>43035</c:v>
                </c:pt>
                <c:pt idx="187">
                  <c:v>43038</c:v>
                </c:pt>
                <c:pt idx="188">
                  <c:v>43039</c:v>
                </c:pt>
                <c:pt idx="189">
                  <c:v>43040</c:v>
                </c:pt>
                <c:pt idx="190">
                  <c:v>43041</c:v>
                </c:pt>
                <c:pt idx="191">
                  <c:v>43042</c:v>
                </c:pt>
                <c:pt idx="192">
                  <c:v>43045</c:v>
                </c:pt>
                <c:pt idx="193">
                  <c:v>43046</c:v>
                </c:pt>
                <c:pt idx="194">
                  <c:v>43047</c:v>
                </c:pt>
                <c:pt idx="195">
                  <c:v>43048</c:v>
                </c:pt>
                <c:pt idx="196">
                  <c:v>43049</c:v>
                </c:pt>
                <c:pt idx="197">
                  <c:v>43052</c:v>
                </c:pt>
                <c:pt idx="198">
                  <c:v>43053</c:v>
                </c:pt>
                <c:pt idx="199">
                  <c:v>43054</c:v>
                </c:pt>
                <c:pt idx="200">
                  <c:v>43055</c:v>
                </c:pt>
                <c:pt idx="201">
                  <c:v>43056</c:v>
                </c:pt>
                <c:pt idx="202">
                  <c:v>43059</c:v>
                </c:pt>
                <c:pt idx="203">
                  <c:v>43060</c:v>
                </c:pt>
                <c:pt idx="204">
                  <c:v>43061</c:v>
                </c:pt>
                <c:pt idx="205">
                  <c:v>43063</c:v>
                </c:pt>
                <c:pt idx="206">
                  <c:v>43066</c:v>
                </c:pt>
                <c:pt idx="207">
                  <c:v>43067</c:v>
                </c:pt>
                <c:pt idx="208">
                  <c:v>43068</c:v>
                </c:pt>
                <c:pt idx="209">
                  <c:v>43069</c:v>
                </c:pt>
                <c:pt idx="210">
                  <c:v>43070</c:v>
                </c:pt>
                <c:pt idx="211">
                  <c:v>43073</c:v>
                </c:pt>
                <c:pt idx="212">
                  <c:v>43074</c:v>
                </c:pt>
                <c:pt idx="213">
                  <c:v>43075</c:v>
                </c:pt>
                <c:pt idx="214">
                  <c:v>43076</c:v>
                </c:pt>
                <c:pt idx="215">
                  <c:v>43077</c:v>
                </c:pt>
                <c:pt idx="216">
                  <c:v>43080</c:v>
                </c:pt>
                <c:pt idx="217">
                  <c:v>43081</c:v>
                </c:pt>
                <c:pt idx="218">
                  <c:v>43082</c:v>
                </c:pt>
                <c:pt idx="219">
                  <c:v>43083</c:v>
                </c:pt>
                <c:pt idx="220">
                  <c:v>43084</c:v>
                </c:pt>
                <c:pt idx="221">
                  <c:v>43087</c:v>
                </c:pt>
                <c:pt idx="222">
                  <c:v>43088</c:v>
                </c:pt>
                <c:pt idx="223">
                  <c:v>43089</c:v>
                </c:pt>
                <c:pt idx="224">
                  <c:v>43090</c:v>
                </c:pt>
                <c:pt idx="225">
                  <c:v>43091</c:v>
                </c:pt>
                <c:pt idx="226">
                  <c:v>43095</c:v>
                </c:pt>
                <c:pt idx="227">
                  <c:v>43096</c:v>
                </c:pt>
                <c:pt idx="228">
                  <c:v>43097</c:v>
                </c:pt>
                <c:pt idx="229">
                  <c:v>43098</c:v>
                </c:pt>
                <c:pt idx="230">
                  <c:v>43102</c:v>
                </c:pt>
                <c:pt idx="231">
                  <c:v>43103</c:v>
                </c:pt>
                <c:pt idx="232">
                  <c:v>43104</c:v>
                </c:pt>
                <c:pt idx="233">
                  <c:v>43105</c:v>
                </c:pt>
                <c:pt idx="234">
                  <c:v>43108</c:v>
                </c:pt>
                <c:pt idx="235">
                  <c:v>43109</c:v>
                </c:pt>
                <c:pt idx="236">
                  <c:v>43110</c:v>
                </c:pt>
                <c:pt idx="237">
                  <c:v>43111</c:v>
                </c:pt>
                <c:pt idx="238">
                  <c:v>43112</c:v>
                </c:pt>
                <c:pt idx="239">
                  <c:v>43116</c:v>
                </c:pt>
                <c:pt idx="240">
                  <c:v>43117</c:v>
                </c:pt>
                <c:pt idx="241">
                  <c:v>43118</c:v>
                </c:pt>
                <c:pt idx="242">
                  <c:v>43119</c:v>
                </c:pt>
                <c:pt idx="243">
                  <c:v>43122</c:v>
                </c:pt>
                <c:pt idx="244">
                  <c:v>43123</c:v>
                </c:pt>
                <c:pt idx="245">
                  <c:v>43124</c:v>
                </c:pt>
                <c:pt idx="246">
                  <c:v>43125</c:v>
                </c:pt>
                <c:pt idx="247">
                  <c:v>43126</c:v>
                </c:pt>
                <c:pt idx="248">
                  <c:v>43129</c:v>
                </c:pt>
                <c:pt idx="249">
                  <c:v>43130</c:v>
                </c:pt>
                <c:pt idx="250">
                  <c:v>43131</c:v>
                </c:pt>
                <c:pt idx="251">
                  <c:v>43132</c:v>
                </c:pt>
                <c:pt idx="252">
                  <c:v>43133</c:v>
                </c:pt>
                <c:pt idx="253">
                  <c:v>43136</c:v>
                </c:pt>
                <c:pt idx="254">
                  <c:v>43137</c:v>
                </c:pt>
                <c:pt idx="255">
                  <c:v>43138</c:v>
                </c:pt>
                <c:pt idx="256">
                  <c:v>43139</c:v>
                </c:pt>
                <c:pt idx="257">
                  <c:v>43140</c:v>
                </c:pt>
                <c:pt idx="258">
                  <c:v>43143</c:v>
                </c:pt>
                <c:pt idx="259">
                  <c:v>43152</c:v>
                </c:pt>
                <c:pt idx="260">
                  <c:v>43153</c:v>
                </c:pt>
                <c:pt idx="261">
                  <c:v>43154</c:v>
                </c:pt>
                <c:pt idx="262">
                  <c:v>43157</c:v>
                </c:pt>
                <c:pt idx="263">
                  <c:v>43158</c:v>
                </c:pt>
                <c:pt idx="264">
                  <c:v>43160</c:v>
                </c:pt>
                <c:pt idx="265">
                  <c:v>43161</c:v>
                </c:pt>
                <c:pt idx="266">
                  <c:v>43164</c:v>
                </c:pt>
                <c:pt idx="267">
                  <c:v>43165</c:v>
                </c:pt>
                <c:pt idx="268">
                  <c:v>43166</c:v>
                </c:pt>
                <c:pt idx="269">
                  <c:v>43167</c:v>
                </c:pt>
                <c:pt idx="270">
                  <c:v>43168</c:v>
                </c:pt>
                <c:pt idx="271">
                  <c:v>43171</c:v>
                </c:pt>
                <c:pt idx="272">
                  <c:v>43172</c:v>
                </c:pt>
                <c:pt idx="273">
                  <c:v>43173</c:v>
                </c:pt>
                <c:pt idx="274">
                  <c:v>43174</c:v>
                </c:pt>
                <c:pt idx="275">
                  <c:v>43175</c:v>
                </c:pt>
                <c:pt idx="276">
                  <c:v>43178</c:v>
                </c:pt>
                <c:pt idx="277">
                  <c:v>43179</c:v>
                </c:pt>
                <c:pt idx="278">
                  <c:v>43180</c:v>
                </c:pt>
                <c:pt idx="279">
                  <c:v>43181</c:v>
                </c:pt>
                <c:pt idx="280">
                  <c:v>43182</c:v>
                </c:pt>
                <c:pt idx="281">
                  <c:v>43185</c:v>
                </c:pt>
                <c:pt idx="282">
                  <c:v>43186</c:v>
                </c:pt>
                <c:pt idx="283">
                  <c:v>43187</c:v>
                </c:pt>
                <c:pt idx="284">
                  <c:v>43188</c:v>
                </c:pt>
                <c:pt idx="285">
                  <c:v>43192</c:v>
                </c:pt>
                <c:pt idx="286">
                  <c:v>43193</c:v>
                </c:pt>
                <c:pt idx="287">
                  <c:v>43199</c:v>
                </c:pt>
                <c:pt idx="288">
                  <c:v>43200</c:v>
                </c:pt>
                <c:pt idx="289">
                  <c:v>43201</c:v>
                </c:pt>
                <c:pt idx="290">
                  <c:v>43202</c:v>
                </c:pt>
                <c:pt idx="291">
                  <c:v>43203</c:v>
                </c:pt>
                <c:pt idx="292">
                  <c:v>43206</c:v>
                </c:pt>
                <c:pt idx="293">
                  <c:v>43207</c:v>
                </c:pt>
                <c:pt idx="294">
                  <c:v>43208</c:v>
                </c:pt>
                <c:pt idx="295">
                  <c:v>43209</c:v>
                </c:pt>
                <c:pt idx="296">
                  <c:v>43210</c:v>
                </c:pt>
                <c:pt idx="297">
                  <c:v>43213</c:v>
                </c:pt>
                <c:pt idx="298">
                  <c:v>43214</c:v>
                </c:pt>
                <c:pt idx="299">
                  <c:v>43215</c:v>
                </c:pt>
                <c:pt idx="300">
                  <c:v>43216</c:v>
                </c:pt>
                <c:pt idx="301">
                  <c:v>43217</c:v>
                </c:pt>
                <c:pt idx="302">
                  <c:v>43220</c:v>
                </c:pt>
                <c:pt idx="303">
                  <c:v>43222</c:v>
                </c:pt>
                <c:pt idx="304">
                  <c:v>43223</c:v>
                </c:pt>
                <c:pt idx="305">
                  <c:v>43224</c:v>
                </c:pt>
                <c:pt idx="306">
                  <c:v>43227</c:v>
                </c:pt>
                <c:pt idx="307">
                  <c:v>43228</c:v>
                </c:pt>
                <c:pt idx="308">
                  <c:v>43229</c:v>
                </c:pt>
                <c:pt idx="309">
                  <c:v>43230</c:v>
                </c:pt>
                <c:pt idx="310">
                  <c:v>43231</c:v>
                </c:pt>
                <c:pt idx="311">
                  <c:v>43234</c:v>
                </c:pt>
                <c:pt idx="312">
                  <c:v>43235</c:v>
                </c:pt>
                <c:pt idx="313">
                  <c:v>43236</c:v>
                </c:pt>
                <c:pt idx="314">
                  <c:v>43237</c:v>
                </c:pt>
                <c:pt idx="315">
                  <c:v>43238</c:v>
                </c:pt>
                <c:pt idx="316">
                  <c:v>43241</c:v>
                </c:pt>
                <c:pt idx="317">
                  <c:v>43242</c:v>
                </c:pt>
                <c:pt idx="318">
                  <c:v>43243</c:v>
                </c:pt>
                <c:pt idx="319">
                  <c:v>43244</c:v>
                </c:pt>
                <c:pt idx="320">
                  <c:v>43245</c:v>
                </c:pt>
                <c:pt idx="321">
                  <c:v>43249</c:v>
                </c:pt>
                <c:pt idx="322">
                  <c:v>43250</c:v>
                </c:pt>
                <c:pt idx="323">
                  <c:v>43251</c:v>
                </c:pt>
                <c:pt idx="324">
                  <c:v>43252</c:v>
                </c:pt>
                <c:pt idx="325">
                  <c:v>43255</c:v>
                </c:pt>
                <c:pt idx="326">
                  <c:v>43256</c:v>
                </c:pt>
                <c:pt idx="327">
                  <c:v>43257</c:v>
                </c:pt>
                <c:pt idx="328">
                  <c:v>43258</c:v>
                </c:pt>
                <c:pt idx="329">
                  <c:v>43259</c:v>
                </c:pt>
                <c:pt idx="330">
                  <c:v>43262</c:v>
                </c:pt>
                <c:pt idx="331">
                  <c:v>43263</c:v>
                </c:pt>
                <c:pt idx="332">
                  <c:v>43264</c:v>
                </c:pt>
                <c:pt idx="333">
                  <c:v>43265</c:v>
                </c:pt>
                <c:pt idx="334">
                  <c:v>43266</c:v>
                </c:pt>
                <c:pt idx="335">
                  <c:v>43270</c:v>
                </c:pt>
                <c:pt idx="336">
                  <c:v>43271</c:v>
                </c:pt>
                <c:pt idx="337">
                  <c:v>43272</c:v>
                </c:pt>
                <c:pt idx="338">
                  <c:v>43273</c:v>
                </c:pt>
                <c:pt idx="339">
                  <c:v>43276</c:v>
                </c:pt>
                <c:pt idx="340">
                  <c:v>43277</c:v>
                </c:pt>
                <c:pt idx="341">
                  <c:v>43278</c:v>
                </c:pt>
                <c:pt idx="342">
                  <c:v>43279</c:v>
                </c:pt>
                <c:pt idx="343">
                  <c:v>43280</c:v>
                </c:pt>
                <c:pt idx="344">
                  <c:v>43283</c:v>
                </c:pt>
                <c:pt idx="345">
                  <c:v>43284</c:v>
                </c:pt>
                <c:pt idx="346">
                  <c:v>43286</c:v>
                </c:pt>
                <c:pt idx="347">
                  <c:v>43287</c:v>
                </c:pt>
                <c:pt idx="348">
                  <c:v>43290</c:v>
                </c:pt>
                <c:pt idx="349">
                  <c:v>43291</c:v>
                </c:pt>
                <c:pt idx="350">
                  <c:v>43292</c:v>
                </c:pt>
                <c:pt idx="351">
                  <c:v>43293</c:v>
                </c:pt>
                <c:pt idx="352">
                  <c:v>43294</c:v>
                </c:pt>
                <c:pt idx="353">
                  <c:v>43297</c:v>
                </c:pt>
                <c:pt idx="354">
                  <c:v>43298</c:v>
                </c:pt>
                <c:pt idx="355">
                  <c:v>43299</c:v>
                </c:pt>
                <c:pt idx="356">
                  <c:v>43300</c:v>
                </c:pt>
                <c:pt idx="357">
                  <c:v>43301</c:v>
                </c:pt>
                <c:pt idx="358">
                  <c:v>43304</c:v>
                </c:pt>
                <c:pt idx="359">
                  <c:v>43305</c:v>
                </c:pt>
                <c:pt idx="360">
                  <c:v>43306</c:v>
                </c:pt>
                <c:pt idx="361">
                  <c:v>43307</c:v>
                </c:pt>
                <c:pt idx="362">
                  <c:v>43308</c:v>
                </c:pt>
                <c:pt idx="363">
                  <c:v>43311</c:v>
                </c:pt>
                <c:pt idx="364">
                  <c:v>43312</c:v>
                </c:pt>
                <c:pt idx="365">
                  <c:v>43313</c:v>
                </c:pt>
                <c:pt idx="366">
                  <c:v>43314</c:v>
                </c:pt>
                <c:pt idx="367">
                  <c:v>43315</c:v>
                </c:pt>
                <c:pt idx="368">
                  <c:v>43318</c:v>
                </c:pt>
                <c:pt idx="369">
                  <c:v>43319</c:v>
                </c:pt>
                <c:pt idx="370">
                  <c:v>43320</c:v>
                </c:pt>
                <c:pt idx="371">
                  <c:v>43321</c:v>
                </c:pt>
                <c:pt idx="372">
                  <c:v>43322</c:v>
                </c:pt>
                <c:pt idx="373">
                  <c:v>43325</c:v>
                </c:pt>
                <c:pt idx="374">
                  <c:v>43326</c:v>
                </c:pt>
                <c:pt idx="375">
                  <c:v>43327</c:v>
                </c:pt>
                <c:pt idx="376">
                  <c:v>43328</c:v>
                </c:pt>
                <c:pt idx="377">
                  <c:v>43329</c:v>
                </c:pt>
                <c:pt idx="378">
                  <c:v>43332</c:v>
                </c:pt>
                <c:pt idx="379">
                  <c:v>43333</c:v>
                </c:pt>
                <c:pt idx="380">
                  <c:v>43334</c:v>
                </c:pt>
                <c:pt idx="381">
                  <c:v>43335</c:v>
                </c:pt>
                <c:pt idx="382">
                  <c:v>43336</c:v>
                </c:pt>
                <c:pt idx="383">
                  <c:v>43339</c:v>
                </c:pt>
                <c:pt idx="384">
                  <c:v>43340</c:v>
                </c:pt>
                <c:pt idx="385">
                  <c:v>43341</c:v>
                </c:pt>
                <c:pt idx="386">
                  <c:v>43342</c:v>
                </c:pt>
                <c:pt idx="387">
                  <c:v>43343</c:v>
                </c:pt>
                <c:pt idx="388">
                  <c:v>43347</c:v>
                </c:pt>
                <c:pt idx="389">
                  <c:v>43348</c:v>
                </c:pt>
                <c:pt idx="390">
                  <c:v>43349</c:v>
                </c:pt>
                <c:pt idx="391">
                  <c:v>43350</c:v>
                </c:pt>
                <c:pt idx="392">
                  <c:v>43353</c:v>
                </c:pt>
                <c:pt idx="393">
                  <c:v>43354</c:v>
                </c:pt>
                <c:pt idx="394">
                  <c:v>43355</c:v>
                </c:pt>
                <c:pt idx="395">
                  <c:v>43356</c:v>
                </c:pt>
                <c:pt idx="396">
                  <c:v>43357</c:v>
                </c:pt>
                <c:pt idx="397">
                  <c:v>43360</c:v>
                </c:pt>
                <c:pt idx="398">
                  <c:v>43361</c:v>
                </c:pt>
                <c:pt idx="399">
                  <c:v>43362</c:v>
                </c:pt>
                <c:pt idx="400">
                  <c:v>43363</c:v>
                </c:pt>
                <c:pt idx="401">
                  <c:v>43364</c:v>
                </c:pt>
                <c:pt idx="402">
                  <c:v>43368</c:v>
                </c:pt>
                <c:pt idx="403">
                  <c:v>43369</c:v>
                </c:pt>
                <c:pt idx="404">
                  <c:v>43370</c:v>
                </c:pt>
                <c:pt idx="405">
                  <c:v>43371</c:v>
                </c:pt>
                <c:pt idx="406">
                  <c:v>43374</c:v>
                </c:pt>
                <c:pt idx="407">
                  <c:v>43375</c:v>
                </c:pt>
                <c:pt idx="408">
                  <c:v>43376</c:v>
                </c:pt>
                <c:pt idx="409">
                  <c:v>43377</c:v>
                </c:pt>
                <c:pt idx="410">
                  <c:v>43378</c:v>
                </c:pt>
                <c:pt idx="411">
                  <c:v>43381</c:v>
                </c:pt>
                <c:pt idx="412">
                  <c:v>43382</c:v>
                </c:pt>
                <c:pt idx="413">
                  <c:v>43384</c:v>
                </c:pt>
                <c:pt idx="414">
                  <c:v>43385</c:v>
                </c:pt>
                <c:pt idx="415">
                  <c:v>43388</c:v>
                </c:pt>
                <c:pt idx="416">
                  <c:v>43389</c:v>
                </c:pt>
                <c:pt idx="417">
                  <c:v>43390</c:v>
                </c:pt>
                <c:pt idx="418">
                  <c:v>43391</c:v>
                </c:pt>
                <c:pt idx="419">
                  <c:v>43392</c:v>
                </c:pt>
                <c:pt idx="420">
                  <c:v>43395</c:v>
                </c:pt>
                <c:pt idx="421">
                  <c:v>43396</c:v>
                </c:pt>
                <c:pt idx="422">
                  <c:v>43397</c:v>
                </c:pt>
                <c:pt idx="423">
                  <c:v>43398</c:v>
                </c:pt>
                <c:pt idx="424">
                  <c:v>43399</c:v>
                </c:pt>
                <c:pt idx="425">
                  <c:v>43402</c:v>
                </c:pt>
                <c:pt idx="426">
                  <c:v>43403</c:v>
                </c:pt>
                <c:pt idx="427">
                  <c:v>43404</c:v>
                </c:pt>
                <c:pt idx="428">
                  <c:v>43405</c:v>
                </c:pt>
                <c:pt idx="429">
                  <c:v>43406</c:v>
                </c:pt>
                <c:pt idx="430">
                  <c:v>43409</c:v>
                </c:pt>
                <c:pt idx="431">
                  <c:v>43410</c:v>
                </c:pt>
                <c:pt idx="432">
                  <c:v>43411</c:v>
                </c:pt>
                <c:pt idx="433">
                  <c:v>43412</c:v>
                </c:pt>
                <c:pt idx="434">
                  <c:v>43413</c:v>
                </c:pt>
                <c:pt idx="435">
                  <c:v>43416</c:v>
                </c:pt>
                <c:pt idx="436">
                  <c:v>43417</c:v>
                </c:pt>
                <c:pt idx="437">
                  <c:v>43418</c:v>
                </c:pt>
                <c:pt idx="438">
                  <c:v>43419</c:v>
                </c:pt>
                <c:pt idx="439">
                  <c:v>43420</c:v>
                </c:pt>
                <c:pt idx="440">
                  <c:v>43423</c:v>
                </c:pt>
                <c:pt idx="441">
                  <c:v>43424</c:v>
                </c:pt>
                <c:pt idx="442">
                  <c:v>43425</c:v>
                </c:pt>
                <c:pt idx="443">
                  <c:v>43427</c:v>
                </c:pt>
                <c:pt idx="444">
                  <c:v>43430</c:v>
                </c:pt>
                <c:pt idx="445">
                  <c:v>43431</c:v>
                </c:pt>
                <c:pt idx="446">
                  <c:v>43432</c:v>
                </c:pt>
                <c:pt idx="447">
                  <c:v>43433</c:v>
                </c:pt>
                <c:pt idx="448">
                  <c:v>43434</c:v>
                </c:pt>
                <c:pt idx="449">
                  <c:v>43437</c:v>
                </c:pt>
                <c:pt idx="450">
                  <c:v>43438</c:v>
                </c:pt>
                <c:pt idx="451">
                  <c:v>43440</c:v>
                </c:pt>
                <c:pt idx="452">
                  <c:v>43441</c:v>
                </c:pt>
                <c:pt idx="453">
                  <c:v>43444</c:v>
                </c:pt>
                <c:pt idx="454">
                  <c:v>43445</c:v>
                </c:pt>
                <c:pt idx="455">
                  <c:v>43446</c:v>
                </c:pt>
                <c:pt idx="456">
                  <c:v>43447</c:v>
                </c:pt>
                <c:pt idx="457">
                  <c:v>43448</c:v>
                </c:pt>
                <c:pt idx="458">
                  <c:v>43451</c:v>
                </c:pt>
                <c:pt idx="459">
                  <c:v>43452</c:v>
                </c:pt>
                <c:pt idx="460">
                  <c:v>43453</c:v>
                </c:pt>
                <c:pt idx="461">
                  <c:v>43454</c:v>
                </c:pt>
                <c:pt idx="462">
                  <c:v>43455</c:v>
                </c:pt>
                <c:pt idx="463">
                  <c:v>43458</c:v>
                </c:pt>
                <c:pt idx="464">
                  <c:v>43460</c:v>
                </c:pt>
                <c:pt idx="465">
                  <c:v>43461</c:v>
                </c:pt>
                <c:pt idx="466">
                  <c:v>43462</c:v>
                </c:pt>
                <c:pt idx="467">
                  <c:v>43467</c:v>
                </c:pt>
                <c:pt idx="468">
                  <c:v>43468</c:v>
                </c:pt>
                <c:pt idx="469">
                  <c:v>43469</c:v>
                </c:pt>
                <c:pt idx="470">
                  <c:v>43472</c:v>
                </c:pt>
                <c:pt idx="471">
                  <c:v>43473</c:v>
                </c:pt>
                <c:pt idx="472">
                  <c:v>43474</c:v>
                </c:pt>
                <c:pt idx="473">
                  <c:v>43475</c:v>
                </c:pt>
                <c:pt idx="474">
                  <c:v>43476</c:v>
                </c:pt>
                <c:pt idx="475">
                  <c:v>43479</c:v>
                </c:pt>
                <c:pt idx="476">
                  <c:v>43480</c:v>
                </c:pt>
                <c:pt idx="477">
                  <c:v>43481</c:v>
                </c:pt>
                <c:pt idx="478">
                  <c:v>43482</c:v>
                </c:pt>
                <c:pt idx="479">
                  <c:v>43483</c:v>
                </c:pt>
                <c:pt idx="480">
                  <c:v>43487</c:v>
                </c:pt>
                <c:pt idx="481">
                  <c:v>43488</c:v>
                </c:pt>
                <c:pt idx="482">
                  <c:v>43489</c:v>
                </c:pt>
                <c:pt idx="483">
                  <c:v>43490</c:v>
                </c:pt>
                <c:pt idx="484">
                  <c:v>43493</c:v>
                </c:pt>
                <c:pt idx="485">
                  <c:v>43494</c:v>
                </c:pt>
                <c:pt idx="486">
                  <c:v>43495</c:v>
                </c:pt>
                <c:pt idx="487">
                  <c:v>43507</c:v>
                </c:pt>
                <c:pt idx="488">
                  <c:v>43508</c:v>
                </c:pt>
                <c:pt idx="489">
                  <c:v>43509</c:v>
                </c:pt>
                <c:pt idx="490">
                  <c:v>43510</c:v>
                </c:pt>
                <c:pt idx="491">
                  <c:v>43511</c:v>
                </c:pt>
                <c:pt idx="492">
                  <c:v>43515</c:v>
                </c:pt>
                <c:pt idx="493">
                  <c:v>43516</c:v>
                </c:pt>
                <c:pt idx="494">
                  <c:v>43517</c:v>
                </c:pt>
                <c:pt idx="495">
                  <c:v>43518</c:v>
                </c:pt>
                <c:pt idx="496">
                  <c:v>43521</c:v>
                </c:pt>
                <c:pt idx="497">
                  <c:v>43522</c:v>
                </c:pt>
                <c:pt idx="498">
                  <c:v>43523</c:v>
                </c:pt>
                <c:pt idx="499">
                  <c:v>43528</c:v>
                </c:pt>
                <c:pt idx="500">
                  <c:v>43529</c:v>
                </c:pt>
                <c:pt idx="501">
                  <c:v>43530</c:v>
                </c:pt>
                <c:pt idx="502">
                  <c:v>43531</c:v>
                </c:pt>
                <c:pt idx="503">
                  <c:v>43532</c:v>
                </c:pt>
                <c:pt idx="504">
                  <c:v>43535</c:v>
                </c:pt>
                <c:pt idx="505">
                  <c:v>43536</c:v>
                </c:pt>
                <c:pt idx="506">
                  <c:v>43537</c:v>
                </c:pt>
                <c:pt idx="507">
                  <c:v>43538</c:v>
                </c:pt>
                <c:pt idx="508">
                  <c:v>43539</c:v>
                </c:pt>
                <c:pt idx="509">
                  <c:v>43542</c:v>
                </c:pt>
                <c:pt idx="510">
                  <c:v>43543</c:v>
                </c:pt>
                <c:pt idx="511">
                  <c:v>43544</c:v>
                </c:pt>
                <c:pt idx="512">
                  <c:v>43545</c:v>
                </c:pt>
                <c:pt idx="513">
                  <c:v>43546</c:v>
                </c:pt>
                <c:pt idx="514">
                  <c:v>43549</c:v>
                </c:pt>
                <c:pt idx="515">
                  <c:v>43550</c:v>
                </c:pt>
                <c:pt idx="516">
                  <c:v>43551</c:v>
                </c:pt>
                <c:pt idx="517">
                  <c:v>43552</c:v>
                </c:pt>
                <c:pt idx="518">
                  <c:v>43553</c:v>
                </c:pt>
                <c:pt idx="519">
                  <c:v>43556</c:v>
                </c:pt>
                <c:pt idx="520">
                  <c:v>43557</c:v>
                </c:pt>
                <c:pt idx="521">
                  <c:v>43558</c:v>
                </c:pt>
                <c:pt idx="522">
                  <c:v>43563</c:v>
                </c:pt>
                <c:pt idx="523">
                  <c:v>43564</c:v>
                </c:pt>
                <c:pt idx="524">
                  <c:v>43565</c:v>
                </c:pt>
                <c:pt idx="525">
                  <c:v>43566</c:v>
                </c:pt>
                <c:pt idx="526">
                  <c:v>43567</c:v>
                </c:pt>
                <c:pt idx="527">
                  <c:v>43570</c:v>
                </c:pt>
                <c:pt idx="528">
                  <c:v>43571</c:v>
                </c:pt>
                <c:pt idx="529">
                  <c:v>43572</c:v>
                </c:pt>
                <c:pt idx="530">
                  <c:v>43573</c:v>
                </c:pt>
                <c:pt idx="531">
                  <c:v>43577</c:v>
                </c:pt>
                <c:pt idx="532">
                  <c:v>43578</c:v>
                </c:pt>
                <c:pt idx="533">
                  <c:v>43579</c:v>
                </c:pt>
                <c:pt idx="534">
                  <c:v>43580</c:v>
                </c:pt>
                <c:pt idx="535">
                  <c:v>43581</c:v>
                </c:pt>
                <c:pt idx="536">
                  <c:v>43584</c:v>
                </c:pt>
                <c:pt idx="537">
                  <c:v>43585</c:v>
                </c:pt>
                <c:pt idx="538">
                  <c:v>43587</c:v>
                </c:pt>
                <c:pt idx="539">
                  <c:v>43588</c:v>
                </c:pt>
                <c:pt idx="540">
                  <c:v>43591</c:v>
                </c:pt>
                <c:pt idx="541">
                  <c:v>43592</c:v>
                </c:pt>
                <c:pt idx="542">
                  <c:v>43593</c:v>
                </c:pt>
                <c:pt idx="543">
                  <c:v>43594</c:v>
                </c:pt>
                <c:pt idx="544">
                  <c:v>43595</c:v>
                </c:pt>
                <c:pt idx="545">
                  <c:v>43598</c:v>
                </c:pt>
                <c:pt idx="546">
                  <c:v>43599</c:v>
                </c:pt>
                <c:pt idx="547">
                  <c:v>43600</c:v>
                </c:pt>
                <c:pt idx="548">
                  <c:v>43601</c:v>
                </c:pt>
                <c:pt idx="549">
                  <c:v>43602</c:v>
                </c:pt>
                <c:pt idx="550">
                  <c:v>43605</c:v>
                </c:pt>
                <c:pt idx="551">
                  <c:v>43606</c:v>
                </c:pt>
                <c:pt idx="552">
                  <c:v>43607</c:v>
                </c:pt>
                <c:pt idx="553">
                  <c:v>43608</c:v>
                </c:pt>
                <c:pt idx="554">
                  <c:v>43609</c:v>
                </c:pt>
                <c:pt idx="555">
                  <c:v>43613</c:v>
                </c:pt>
                <c:pt idx="556">
                  <c:v>43614</c:v>
                </c:pt>
                <c:pt idx="557">
                  <c:v>43615</c:v>
                </c:pt>
                <c:pt idx="558">
                  <c:v>43616</c:v>
                </c:pt>
                <c:pt idx="559">
                  <c:v>43619</c:v>
                </c:pt>
                <c:pt idx="560">
                  <c:v>43620</c:v>
                </c:pt>
                <c:pt idx="561">
                  <c:v>43621</c:v>
                </c:pt>
                <c:pt idx="562">
                  <c:v>43622</c:v>
                </c:pt>
                <c:pt idx="563">
                  <c:v>43626</c:v>
                </c:pt>
                <c:pt idx="564">
                  <c:v>43627</c:v>
                </c:pt>
                <c:pt idx="565">
                  <c:v>43628</c:v>
                </c:pt>
                <c:pt idx="566">
                  <c:v>43629</c:v>
                </c:pt>
                <c:pt idx="567">
                  <c:v>43630</c:v>
                </c:pt>
                <c:pt idx="568">
                  <c:v>43633</c:v>
                </c:pt>
                <c:pt idx="569">
                  <c:v>43634</c:v>
                </c:pt>
                <c:pt idx="570">
                  <c:v>43635</c:v>
                </c:pt>
                <c:pt idx="571">
                  <c:v>43636</c:v>
                </c:pt>
                <c:pt idx="572">
                  <c:v>43637</c:v>
                </c:pt>
                <c:pt idx="573">
                  <c:v>43640</c:v>
                </c:pt>
                <c:pt idx="574">
                  <c:v>43641</c:v>
                </c:pt>
                <c:pt idx="575">
                  <c:v>43642</c:v>
                </c:pt>
                <c:pt idx="576">
                  <c:v>43643</c:v>
                </c:pt>
                <c:pt idx="577">
                  <c:v>43644</c:v>
                </c:pt>
                <c:pt idx="578">
                  <c:v>43647</c:v>
                </c:pt>
                <c:pt idx="579">
                  <c:v>43648</c:v>
                </c:pt>
                <c:pt idx="580">
                  <c:v>43649</c:v>
                </c:pt>
                <c:pt idx="581">
                  <c:v>43651</c:v>
                </c:pt>
                <c:pt idx="582">
                  <c:v>43654</c:v>
                </c:pt>
                <c:pt idx="583">
                  <c:v>43655</c:v>
                </c:pt>
                <c:pt idx="584">
                  <c:v>43656</c:v>
                </c:pt>
                <c:pt idx="585">
                  <c:v>43657</c:v>
                </c:pt>
                <c:pt idx="586">
                  <c:v>43658</c:v>
                </c:pt>
                <c:pt idx="587">
                  <c:v>43661</c:v>
                </c:pt>
                <c:pt idx="588">
                  <c:v>43662</c:v>
                </c:pt>
                <c:pt idx="589">
                  <c:v>43663</c:v>
                </c:pt>
                <c:pt idx="590">
                  <c:v>43664</c:v>
                </c:pt>
                <c:pt idx="591">
                  <c:v>43665</c:v>
                </c:pt>
                <c:pt idx="592">
                  <c:v>43668</c:v>
                </c:pt>
                <c:pt idx="593">
                  <c:v>43669</c:v>
                </c:pt>
                <c:pt idx="594">
                  <c:v>43670</c:v>
                </c:pt>
                <c:pt idx="595">
                  <c:v>43671</c:v>
                </c:pt>
                <c:pt idx="596">
                  <c:v>43672</c:v>
                </c:pt>
                <c:pt idx="597">
                  <c:v>43675</c:v>
                </c:pt>
                <c:pt idx="598">
                  <c:v>43676</c:v>
                </c:pt>
                <c:pt idx="599">
                  <c:v>43677</c:v>
                </c:pt>
                <c:pt idx="600">
                  <c:v>43678</c:v>
                </c:pt>
                <c:pt idx="601">
                  <c:v>43679</c:v>
                </c:pt>
                <c:pt idx="602">
                  <c:v>43682</c:v>
                </c:pt>
                <c:pt idx="603">
                  <c:v>43683</c:v>
                </c:pt>
                <c:pt idx="604">
                  <c:v>43684</c:v>
                </c:pt>
                <c:pt idx="605">
                  <c:v>43685</c:v>
                </c:pt>
                <c:pt idx="606">
                  <c:v>43689</c:v>
                </c:pt>
                <c:pt idx="607">
                  <c:v>43690</c:v>
                </c:pt>
                <c:pt idx="608">
                  <c:v>43691</c:v>
                </c:pt>
                <c:pt idx="609">
                  <c:v>43692</c:v>
                </c:pt>
                <c:pt idx="610">
                  <c:v>43693</c:v>
                </c:pt>
                <c:pt idx="611">
                  <c:v>43696</c:v>
                </c:pt>
                <c:pt idx="612">
                  <c:v>43697</c:v>
                </c:pt>
                <c:pt idx="613">
                  <c:v>43698</c:v>
                </c:pt>
                <c:pt idx="614">
                  <c:v>43699</c:v>
                </c:pt>
                <c:pt idx="615">
                  <c:v>43700</c:v>
                </c:pt>
                <c:pt idx="616">
                  <c:v>43703</c:v>
                </c:pt>
                <c:pt idx="617">
                  <c:v>43704</c:v>
                </c:pt>
                <c:pt idx="618">
                  <c:v>43705</c:v>
                </c:pt>
                <c:pt idx="619">
                  <c:v>43706</c:v>
                </c:pt>
                <c:pt idx="620">
                  <c:v>43707</c:v>
                </c:pt>
                <c:pt idx="621">
                  <c:v>43711</c:v>
                </c:pt>
                <c:pt idx="622">
                  <c:v>43712</c:v>
                </c:pt>
                <c:pt idx="623">
                  <c:v>43713</c:v>
                </c:pt>
                <c:pt idx="624">
                  <c:v>43714</c:v>
                </c:pt>
                <c:pt idx="625">
                  <c:v>43717</c:v>
                </c:pt>
                <c:pt idx="626">
                  <c:v>43718</c:v>
                </c:pt>
                <c:pt idx="627">
                  <c:v>43719</c:v>
                </c:pt>
                <c:pt idx="628">
                  <c:v>43720</c:v>
                </c:pt>
                <c:pt idx="629">
                  <c:v>43724</c:v>
                </c:pt>
                <c:pt idx="630">
                  <c:v>43725</c:v>
                </c:pt>
                <c:pt idx="631">
                  <c:v>43726</c:v>
                </c:pt>
                <c:pt idx="632">
                  <c:v>43727</c:v>
                </c:pt>
                <c:pt idx="633">
                  <c:v>43728</c:v>
                </c:pt>
                <c:pt idx="634">
                  <c:v>43731</c:v>
                </c:pt>
                <c:pt idx="635">
                  <c:v>43732</c:v>
                </c:pt>
                <c:pt idx="636">
                  <c:v>43733</c:v>
                </c:pt>
                <c:pt idx="637">
                  <c:v>43734</c:v>
                </c:pt>
                <c:pt idx="638">
                  <c:v>43735</c:v>
                </c:pt>
                <c:pt idx="639">
                  <c:v>43739</c:v>
                </c:pt>
                <c:pt idx="640">
                  <c:v>43740</c:v>
                </c:pt>
                <c:pt idx="641">
                  <c:v>43741</c:v>
                </c:pt>
                <c:pt idx="642">
                  <c:v>43742</c:v>
                </c:pt>
                <c:pt idx="643">
                  <c:v>43745</c:v>
                </c:pt>
                <c:pt idx="644">
                  <c:v>43746</c:v>
                </c:pt>
                <c:pt idx="645">
                  <c:v>43747</c:v>
                </c:pt>
                <c:pt idx="646">
                  <c:v>43752</c:v>
                </c:pt>
                <c:pt idx="647">
                  <c:v>43753</c:v>
                </c:pt>
                <c:pt idx="648">
                  <c:v>43754</c:v>
                </c:pt>
                <c:pt idx="649">
                  <c:v>43755</c:v>
                </c:pt>
                <c:pt idx="650">
                  <c:v>43756</c:v>
                </c:pt>
                <c:pt idx="651">
                  <c:v>43759</c:v>
                </c:pt>
                <c:pt idx="652">
                  <c:v>43760</c:v>
                </c:pt>
                <c:pt idx="653">
                  <c:v>43761</c:v>
                </c:pt>
                <c:pt idx="654">
                  <c:v>43762</c:v>
                </c:pt>
                <c:pt idx="655">
                  <c:v>43763</c:v>
                </c:pt>
                <c:pt idx="656">
                  <c:v>43766</c:v>
                </c:pt>
                <c:pt idx="657">
                  <c:v>43767</c:v>
                </c:pt>
                <c:pt idx="658">
                  <c:v>43768</c:v>
                </c:pt>
                <c:pt idx="659">
                  <c:v>43769</c:v>
                </c:pt>
                <c:pt idx="660">
                  <c:v>43770</c:v>
                </c:pt>
                <c:pt idx="661">
                  <c:v>43773</c:v>
                </c:pt>
                <c:pt idx="662">
                  <c:v>43774</c:v>
                </c:pt>
                <c:pt idx="663">
                  <c:v>43775</c:v>
                </c:pt>
                <c:pt idx="664">
                  <c:v>43776</c:v>
                </c:pt>
                <c:pt idx="665">
                  <c:v>43777</c:v>
                </c:pt>
                <c:pt idx="666">
                  <c:v>43780</c:v>
                </c:pt>
                <c:pt idx="667">
                  <c:v>43781</c:v>
                </c:pt>
                <c:pt idx="668">
                  <c:v>43782</c:v>
                </c:pt>
                <c:pt idx="669">
                  <c:v>43783</c:v>
                </c:pt>
                <c:pt idx="670">
                  <c:v>43784</c:v>
                </c:pt>
                <c:pt idx="671">
                  <c:v>43787</c:v>
                </c:pt>
                <c:pt idx="672">
                  <c:v>43788</c:v>
                </c:pt>
                <c:pt idx="673">
                  <c:v>43789</c:v>
                </c:pt>
              </c:numCache>
            </c:numRef>
          </c:cat>
          <c:val>
            <c:numRef>
              <c:f>試算明細!$J$15:$J$688</c:f>
              <c:numCache>
                <c:formatCode>#,##0_ ;[Red]\-#,##0\ </c:formatCode>
                <c:ptCount val="674"/>
                <c:pt idx="0">
                  <c:v>1000000</c:v>
                </c:pt>
                <c:pt idx="1">
                  <c:v>994792.34377031308</c:v>
                </c:pt>
                <c:pt idx="2">
                  <c:v>989032.17096512881</c:v>
                </c:pt>
                <c:pt idx="3">
                  <c:v>995779.87339620176</c:v>
                </c:pt>
                <c:pt idx="4">
                  <c:v>985397.06191185734</c:v>
                </c:pt>
                <c:pt idx="5">
                  <c:v>977956.83870516112</c:v>
                </c:pt>
                <c:pt idx="6">
                  <c:v>973259.19777593331</c:v>
                </c:pt>
                <c:pt idx="7">
                  <c:v>978584.35753072589</c:v>
                </c:pt>
                <c:pt idx="8">
                  <c:v>965976.47929437878</c:v>
                </c:pt>
                <c:pt idx="9">
                  <c:v>956828.7048611457</c:v>
                </c:pt>
                <c:pt idx="10">
                  <c:v>946745.90237707121</c:v>
                </c:pt>
                <c:pt idx="11">
                  <c:v>954478.63435903064</c:v>
                </c:pt>
                <c:pt idx="12">
                  <c:v>963226.39679190377</c:v>
                </c:pt>
                <c:pt idx="13">
                  <c:v>977079.31237937137</c:v>
                </c:pt>
                <c:pt idx="14">
                  <c:v>965633.9690190705</c:v>
                </c:pt>
                <c:pt idx="15">
                  <c:v>965033.95101853053</c:v>
                </c:pt>
                <c:pt idx="16">
                  <c:v>957516.22548676457</c:v>
                </c:pt>
                <c:pt idx="17">
                  <c:v>948260.94782843476</c:v>
                </c:pt>
                <c:pt idx="18">
                  <c:v>940293.20879626379</c:v>
                </c:pt>
                <c:pt idx="19">
                  <c:v>949073.472204166</c:v>
                </c:pt>
                <c:pt idx="20">
                  <c:v>952453.57360720821</c:v>
                </c:pt>
                <c:pt idx="21">
                  <c:v>953308.59925797768</c:v>
                </c:pt>
                <c:pt idx="22">
                  <c:v>953881.11643349298</c:v>
                </c:pt>
                <c:pt idx="23">
                  <c:v>955351.16053481598</c:v>
                </c:pt>
                <c:pt idx="24">
                  <c:v>963986.41959258774</c:v>
                </c:pt>
                <c:pt idx="25">
                  <c:v>946435.89307679213</c:v>
                </c:pt>
                <c:pt idx="26">
                  <c:v>945618.36855105648</c:v>
                </c:pt>
                <c:pt idx="27">
                  <c:v>955093.65280958416</c:v>
                </c:pt>
                <c:pt idx="28">
                  <c:v>950093.50280508411</c:v>
                </c:pt>
                <c:pt idx="29">
                  <c:v>945228.35685070546</c:v>
                </c:pt>
                <c:pt idx="30">
                  <c:v>939713.19139574189</c:v>
                </c:pt>
                <c:pt idx="31">
                  <c:v>937438.12314369425</c:v>
                </c:pt>
                <c:pt idx="32">
                  <c:v>939338.1801454043</c:v>
                </c:pt>
                <c:pt idx="33">
                  <c:v>932150.46451393538</c:v>
                </c:pt>
                <c:pt idx="34">
                  <c:v>936368.09104273131</c:v>
                </c:pt>
                <c:pt idx="35">
                  <c:v>941683.25049751496</c:v>
                </c:pt>
                <c:pt idx="36">
                  <c:v>934043.0212906386</c:v>
                </c:pt>
                <c:pt idx="37">
                  <c:v>937408.12224366714</c:v>
                </c:pt>
                <c:pt idx="38">
                  <c:v>935048.05144154315</c:v>
                </c:pt>
                <c:pt idx="39">
                  <c:v>941955.75867276022</c:v>
                </c:pt>
                <c:pt idx="40">
                  <c:v>949755.99267978035</c:v>
                </c:pt>
                <c:pt idx="41">
                  <c:v>948553.45660369808</c:v>
                </c:pt>
                <c:pt idx="42">
                  <c:v>951046.03138094139</c:v>
                </c:pt>
                <c:pt idx="43">
                  <c:v>946813.40440213203</c:v>
                </c:pt>
                <c:pt idx="44">
                  <c:v>939838.19514585426</c:v>
                </c:pt>
                <c:pt idx="45">
                  <c:v>946680.90042701282</c:v>
                </c:pt>
                <c:pt idx="46">
                  <c:v>942558.27674830239</c:v>
                </c:pt>
                <c:pt idx="47">
                  <c:v>946408.39225176757</c:v>
                </c:pt>
                <c:pt idx="48">
                  <c:v>949865.99597987928</c:v>
                </c:pt>
                <c:pt idx="49">
                  <c:v>956246.18738562148</c:v>
                </c:pt>
                <c:pt idx="50">
                  <c:v>958223.74671240139</c:v>
                </c:pt>
                <c:pt idx="51">
                  <c:v>961141.33424002712</c:v>
                </c:pt>
                <c:pt idx="52">
                  <c:v>971794.15382461471</c:v>
                </c:pt>
                <c:pt idx="53">
                  <c:v>967994.0398211946</c:v>
                </c:pt>
                <c:pt idx="54">
                  <c:v>968121.54364630929</c:v>
                </c:pt>
                <c:pt idx="55">
                  <c:v>965468.9640689221</c:v>
                </c:pt>
                <c:pt idx="56">
                  <c:v>978526.85580567399</c:v>
                </c:pt>
                <c:pt idx="57">
                  <c:v>977319.31957958732</c:v>
                </c:pt>
                <c:pt idx="58">
                  <c:v>971889.15667470021</c:v>
                </c:pt>
                <c:pt idx="59">
                  <c:v>969279.07837235113</c:v>
                </c:pt>
                <c:pt idx="60">
                  <c:v>961056.33168995066</c:v>
                </c:pt>
                <c:pt idx="61">
                  <c:v>947913.43740312196</c:v>
                </c:pt>
                <c:pt idx="62">
                  <c:v>947558.42675280257</c:v>
                </c:pt>
                <c:pt idx="63">
                  <c:v>952413.57240717206</c:v>
                </c:pt>
                <c:pt idx="64">
                  <c:v>956448.69346080371</c:v>
                </c:pt>
                <c:pt idx="65">
                  <c:v>945268.35805074149</c:v>
                </c:pt>
                <c:pt idx="66">
                  <c:v>949198.47595427849</c:v>
                </c:pt>
                <c:pt idx="67">
                  <c:v>945163.35490064695</c:v>
                </c:pt>
                <c:pt idx="68">
                  <c:v>947678.43035291054</c:v>
                </c:pt>
                <c:pt idx="69">
                  <c:v>943133.29399882001</c:v>
                </c:pt>
                <c:pt idx="70">
                  <c:v>942653.27959838789</c:v>
                </c:pt>
                <c:pt idx="71">
                  <c:v>942025.76077282324</c:v>
                </c:pt>
                <c:pt idx="72">
                  <c:v>940720.72162164852</c:v>
                </c:pt>
                <c:pt idx="73">
                  <c:v>947605.92817784532</c:v>
                </c:pt>
                <c:pt idx="74">
                  <c:v>943265.79797393922</c:v>
                </c:pt>
                <c:pt idx="75">
                  <c:v>945463.363900917</c:v>
                </c:pt>
                <c:pt idx="76">
                  <c:v>965428.96286888595</c:v>
                </c:pt>
                <c:pt idx="77">
                  <c:v>967046.51139534183</c:v>
                </c:pt>
                <c:pt idx="78">
                  <c:v>965553.96661899856</c:v>
                </c:pt>
                <c:pt idx="79">
                  <c:v>958631.25893776806</c:v>
                </c:pt>
                <c:pt idx="80">
                  <c:v>958778.76336290082</c:v>
                </c:pt>
                <c:pt idx="81">
                  <c:v>960388.81166434987</c:v>
                </c:pt>
                <c:pt idx="82">
                  <c:v>960428.81286438578</c:v>
                </c:pt>
                <c:pt idx="83">
                  <c:v>962948.888466654</c:v>
                </c:pt>
                <c:pt idx="84">
                  <c:v>972221.66664999945</c:v>
                </c:pt>
                <c:pt idx="85">
                  <c:v>969829.09487284615</c:v>
                </c:pt>
                <c:pt idx="86">
                  <c:v>982171.96515895461</c:v>
                </c:pt>
                <c:pt idx="87">
                  <c:v>973114.19342580275</c:v>
                </c:pt>
                <c:pt idx="88">
                  <c:v>980479.41438243154</c:v>
                </c:pt>
                <c:pt idx="89">
                  <c:v>976744.30232906993</c:v>
                </c:pt>
                <c:pt idx="90">
                  <c:v>973739.2121763652</c:v>
                </c:pt>
                <c:pt idx="91">
                  <c:v>972104.16312489379</c:v>
                </c:pt>
                <c:pt idx="92">
                  <c:v>973494.20482614473</c:v>
                </c:pt>
                <c:pt idx="93">
                  <c:v>975636.76910307293</c:v>
                </c:pt>
                <c:pt idx="94">
                  <c:v>989879.69639089168</c:v>
                </c:pt>
                <c:pt idx="95">
                  <c:v>992079.76239287178</c:v>
                </c:pt>
                <c:pt idx="96">
                  <c:v>993734.81204436114</c:v>
                </c:pt>
                <c:pt idx="97">
                  <c:v>993342.30026900803</c:v>
                </c:pt>
                <c:pt idx="98">
                  <c:v>1005290.1587047611</c:v>
                </c:pt>
                <c:pt idx="99">
                  <c:v>1008725.2617578526</c:v>
                </c:pt>
                <c:pt idx="100">
                  <c:v>1008612.7583827514</c:v>
                </c:pt>
                <c:pt idx="101">
                  <c:v>1007900.2370071101</c:v>
                </c:pt>
                <c:pt idx="102">
                  <c:v>1008820.2646079381</c:v>
                </c:pt>
                <c:pt idx="103">
                  <c:v>1001202.5360760823</c:v>
                </c:pt>
                <c:pt idx="104">
                  <c:v>999157.47472424165</c:v>
                </c:pt>
                <c:pt idx="105">
                  <c:v>990674.72024160717</c:v>
                </c:pt>
                <c:pt idx="106">
                  <c:v>987407.12221366633</c:v>
                </c:pt>
                <c:pt idx="107">
                  <c:v>983579.50738522143</c:v>
                </c:pt>
                <c:pt idx="108">
                  <c:v>988192.14576437278</c:v>
                </c:pt>
                <c:pt idx="109">
                  <c:v>981366.94100823021</c:v>
                </c:pt>
                <c:pt idx="110">
                  <c:v>974524.23572707165</c:v>
                </c:pt>
                <c:pt idx="111">
                  <c:v>976696.80090402695</c:v>
                </c:pt>
                <c:pt idx="112">
                  <c:v>978129.34388031636</c:v>
                </c:pt>
                <c:pt idx="113">
                  <c:v>979774.3932317968</c:v>
                </c:pt>
                <c:pt idx="114">
                  <c:v>971646.64939948195</c:v>
                </c:pt>
                <c:pt idx="115">
                  <c:v>975179.25537766132</c:v>
                </c:pt>
                <c:pt idx="116">
                  <c:v>977444.32332969992</c:v>
                </c:pt>
                <c:pt idx="117">
                  <c:v>985037.05111153331</c:v>
                </c:pt>
                <c:pt idx="118">
                  <c:v>986617.09851295536</c:v>
                </c:pt>
                <c:pt idx="119">
                  <c:v>990157.20471614145</c:v>
                </c:pt>
                <c:pt idx="120">
                  <c:v>996207.38622158649</c:v>
                </c:pt>
                <c:pt idx="121">
                  <c:v>987849.63548906462</c:v>
                </c:pt>
                <c:pt idx="122">
                  <c:v>973731.71195135836</c:v>
                </c:pt>
                <c:pt idx="123">
                  <c:v>977501.82505475159</c:v>
                </c:pt>
                <c:pt idx="124">
                  <c:v>968321.54964648921</c:v>
                </c:pt>
                <c:pt idx="125">
                  <c:v>975031.75095252856</c:v>
                </c:pt>
                <c:pt idx="126">
                  <c:v>972126.66379991383</c:v>
                </c:pt>
                <c:pt idx="127">
                  <c:v>982266.96800904011</c:v>
                </c:pt>
                <c:pt idx="128">
                  <c:v>983394.50183505507</c:v>
                </c:pt>
                <c:pt idx="129">
                  <c:v>990134.70404112118</c:v>
                </c:pt>
                <c:pt idx="130">
                  <c:v>980716.92150764517</c:v>
                </c:pt>
                <c:pt idx="131">
                  <c:v>984507.03521105624</c:v>
                </c:pt>
                <c:pt idx="132">
                  <c:v>978181.84545536363</c:v>
                </c:pt>
                <c:pt idx="133">
                  <c:v>987399.62198865949</c:v>
                </c:pt>
                <c:pt idx="134">
                  <c:v>997499.92499774985</c:v>
                </c:pt>
                <c:pt idx="135">
                  <c:v>998304.94914847438</c:v>
                </c:pt>
                <c:pt idx="136">
                  <c:v>994874.84624538722</c:v>
                </c:pt>
                <c:pt idx="137">
                  <c:v>987869.63608908257</c:v>
                </c:pt>
                <c:pt idx="138">
                  <c:v>997569.92709781288</c:v>
                </c:pt>
                <c:pt idx="139">
                  <c:v>998752.46257387719</c:v>
                </c:pt>
                <c:pt idx="140">
                  <c:v>1002280.068402052</c:v>
                </c:pt>
                <c:pt idx="141">
                  <c:v>1004277.6283288498</c:v>
                </c:pt>
                <c:pt idx="142">
                  <c:v>997059.91179735388</c:v>
                </c:pt>
                <c:pt idx="143">
                  <c:v>992022.26066781988</c:v>
                </c:pt>
                <c:pt idx="144">
                  <c:v>987824.63473904214</c:v>
                </c:pt>
                <c:pt idx="145">
                  <c:v>991119.73359200766</c:v>
                </c:pt>
                <c:pt idx="146">
                  <c:v>988332.14996449882</c:v>
                </c:pt>
                <c:pt idx="147">
                  <c:v>990137.2041161235</c:v>
                </c:pt>
                <c:pt idx="148">
                  <c:v>989357.18071542133</c:v>
                </c:pt>
                <c:pt idx="149">
                  <c:v>993984.81954458635</c:v>
                </c:pt>
                <c:pt idx="150">
                  <c:v>985457.06371191121</c:v>
                </c:pt>
                <c:pt idx="151">
                  <c:v>999332.47997439909</c:v>
                </c:pt>
                <c:pt idx="152">
                  <c:v>991737.2521175635</c:v>
                </c:pt>
                <c:pt idx="153">
                  <c:v>999239.97719931602</c:v>
                </c:pt>
                <c:pt idx="154">
                  <c:v>998599.9579987399</c:v>
                </c:pt>
                <c:pt idx="155">
                  <c:v>987647.12941388239</c:v>
                </c:pt>
                <c:pt idx="156">
                  <c:v>981339.44018320541</c:v>
                </c:pt>
                <c:pt idx="157">
                  <c:v>979281.87845635356</c:v>
                </c:pt>
                <c:pt idx="158">
                  <c:v>983629.50888526649</c:v>
                </c:pt>
                <c:pt idx="159">
                  <c:v>983459.50378511357</c:v>
                </c:pt>
                <c:pt idx="160">
                  <c:v>979654.38963168894</c:v>
                </c:pt>
                <c:pt idx="161">
                  <c:v>979464.38393151783</c:v>
                </c:pt>
                <c:pt idx="162">
                  <c:v>976246.78740362194</c:v>
                </c:pt>
                <c:pt idx="163">
                  <c:v>982016.96050881513</c:v>
                </c:pt>
                <c:pt idx="164">
                  <c:v>983224.49673490203</c:v>
                </c:pt>
                <c:pt idx="165">
                  <c:v>989432.18296548887</c:v>
                </c:pt>
                <c:pt idx="166">
                  <c:v>988734.6620398612</c:v>
                </c:pt>
                <c:pt idx="167">
                  <c:v>988414.6524395732</c:v>
                </c:pt>
                <c:pt idx="168">
                  <c:v>989881.76601592801</c:v>
                </c:pt>
                <c:pt idx="169">
                  <c:v>988189.52639078768</c:v>
                </c:pt>
                <c:pt idx="170">
                  <c:v>992588.33761368599</c:v>
                </c:pt>
                <c:pt idx="171">
                  <c:v>990832.86033439252</c:v>
                </c:pt>
                <c:pt idx="172">
                  <c:v>983580.76615610067</c:v>
                </c:pt>
                <c:pt idx="173">
                  <c:v>982809.26677543123</c:v>
                </c:pt>
                <c:pt idx="174">
                  <c:v>984299.14590728132</c:v>
                </c:pt>
                <c:pt idx="175">
                  <c:v>986760.35540692473</c:v>
                </c:pt>
                <c:pt idx="176">
                  <c:v>993015.82415576186</c:v>
                </c:pt>
                <c:pt idx="177">
                  <c:v>989962.71021324419</c:v>
                </c:pt>
                <c:pt idx="178">
                  <c:v>995031.84057016671</c:v>
                </c:pt>
                <c:pt idx="179">
                  <c:v>988518.36219238455</c:v>
                </c:pt>
                <c:pt idx="180">
                  <c:v>991617.00724589243</c:v>
                </c:pt>
                <c:pt idx="181">
                  <c:v>982391.89825801994</c:v>
                </c:pt>
                <c:pt idx="182">
                  <c:v>982445.01788750861</c:v>
                </c:pt>
                <c:pt idx="183">
                  <c:v>977203.88111128937</c:v>
                </c:pt>
                <c:pt idx="184">
                  <c:v>971335.42680587003</c:v>
                </c:pt>
                <c:pt idx="185">
                  <c:v>969597.65606973949</c:v>
                </c:pt>
                <c:pt idx="186">
                  <c:v>975445.87432582979</c:v>
                </c:pt>
                <c:pt idx="187">
                  <c:v>982209.77381405875</c:v>
                </c:pt>
                <c:pt idx="188">
                  <c:v>982508.25554166199</c:v>
                </c:pt>
                <c:pt idx="189">
                  <c:v>984921.40442414896</c:v>
                </c:pt>
                <c:pt idx="190">
                  <c:v>991854.78082550853</c:v>
                </c:pt>
                <c:pt idx="191">
                  <c:v>993170.12403189566</c:v>
                </c:pt>
                <c:pt idx="192">
                  <c:v>997834.53340223758</c:v>
                </c:pt>
                <c:pt idx="193">
                  <c:v>1001517.4943801215</c:v>
                </c:pt>
                <c:pt idx="194">
                  <c:v>999701.30895284074</c:v>
                </c:pt>
                <c:pt idx="195">
                  <c:v>995821.04649399896</c:v>
                </c:pt>
                <c:pt idx="196">
                  <c:v>982052.94443175872</c:v>
                </c:pt>
                <c:pt idx="197">
                  <c:v>984582.45059788786</c:v>
                </c:pt>
                <c:pt idx="198">
                  <c:v>989977.88725024089</c:v>
                </c:pt>
                <c:pt idx="199">
                  <c:v>999319.35352175531</c:v>
                </c:pt>
                <c:pt idx="200">
                  <c:v>992246.85428125865</c:v>
                </c:pt>
                <c:pt idx="201">
                  <c:v>994672.65069457632</c:v>
                </c:pt>
                <c:pt idx="202">
                  <c:v>994219.86909083929</c:v>
                </c:pt>
                <c:pt idx="203">
                  <c:v>997414.63537866005</c:v>
                </c:pt>
                <c:pt idx="204">
                  <c:v>996673.49007198436</c:v>
                </c:pt>
                <c:pt idx="205">
                  <c:v>989598.46132532146</c:v>
                </c:pt>
                <c:pt idx="206">
                  <c:v>990529.31959445693</c:v>
                </c:pt>
                <c:pt idx="207">
                  <c:v>989990.53478107159</c:v>
                </c:pt>
                <c:pt idx="208">
                  <c:v>979015.00752623775</c:v>
                </c:pt>
                <c:pt idx="209">
                  <c:v>977780.60851716681</c:v>
                </c:pt>
                <c:pt idx="210">
                  <c:v>990860.68490221992</c:v>
                </c:pt>
                <c:pt idx="211">
                  <c:v>990367.43119982479</c:v>
                </c:pt>
                <c:pt idx="212">
                  <c:v>996240.94451757625</c:v>
                </c:pt>
                <c:pt idx="213">
                  <c:v>998803.33426386502</c:v>
                </c:pt>
                <c:pt idx="214">
                  <c:v>988596.77688353439</c:v>
                </c:pt>
                <c:pt idx="215">
                  <c:v>988293.23614359892</c:v>
                </c:pt>
                <c:pt idx="216">
                  <c:v>989656.63996714249</c:v>
                </c:pt>
                <c:pt idx="217">
                  <c:v>988179.4083661231</c:v>
                </c:pt>
                <c:pt idx="218">
                  <c:v>996767.08180013113</c:v>
                </c:pt>
                <c:pt idx="219">
                  <c:v>1000548.693518494</c:v>
                </c:pt>
                <c:pt idx="220">
                  <c:v>1003247.6765977537</c:v>
                </c:pt>
                <c:pt idx="221">
                  <c:v>992871.64230429253</c:v>
                </c:pt>
                <c:pt idx="222">
                  <c:v>979080.77468655724</c:v>
                </c:pt>
                <c:pt idx="223">
                  <c:v>968345.5505175055</c:v>
                </c:pt>
                <c:pt idx="224">
                  <c:v>976834.57321103464</c:v>
                </c:pt>
                <c:pt idx="225">
                  <c:v>974246.88840308471</c:v>
                </c:pt>
                <c:pt idx="226">
                  <c:v>980408.76542377484</c:v>
                </c:pt>
                <c:pt idx="227">
                  <c:v>992024.25773863925</c:v>
                </c:pt>
                <c:pt idx="228">
                  <c:v>991437.41230809747</c:v>
                </c:pt>
                <c:pt idx="229">
                  <c:v>992800.43525196938</c:v>
                </c:pt>
                <c:pt idx="230">
                  <c:v>977272.16451757739</c:v>
                </c:pt>
                <c:pt idx="231">
                  <c:v>979990.56728601002</c:v>
                </c:pt>
                <c:pt idx="232">
                  <c:v>981440.21224874479</c:v>
                </c:pt>
                <c:pt idx="233">
                  <c:v>974151.22413207626</c:v>
                </c:pt>
                <c:pt idx="234">
                  <c:v>975175.40211980813</c:v>
                </c:pt>
                <c:pt idx="235">
                  <c:v>963114.55984636897</c:v>
                </c:pt>
                <c:pt idx="236">
                  <c:v>963629.19654667203</c:v>
                </c:pt>
                <c:pt idx="237">
                  <c:v>968704.22776946262</c:v>
                </c:pt>
                <c:pt idx="238">
                  <c:v>971493.96631813527</c:v>
                </c:pt>
                <c:pt idx="239">
                  <c:v>972125.7975145469</c:v>
                </c:pt>
                <c:pt idx="240">
                  <c:v>970487.62227546331</c:v>
                </c:pt>
                <c:pt idx="241">
                  <c:v>962729.85617436026</c:v>
                </c:pt>
                <c:pt idx="242">
                  <c:v>953058.76253896207</c:v>
                </c:pt>
                <c:pt idx="243">
                  <c:v>945833.46708322212</c:v>
                </c:pt>
                <c:pt idx="244">
                  <c:v>950353.09830271546</c:v>
                </c:pt>
                <c:pt idx="245">
                  <c:v>943563.46064772701</c:v>
                </c:pt>
                <c:pt idx="246">
                  <c:v>948984.97994596919</c:v>
                </c:pt>
                <c:pt idx="247">
                  <c:v>944396.56065267301</c:v>
                </c:pt>
                <c:pt idx="248">
                  <c:v>941588.98815894057</c:v>
                </c:pt>
                <c:pt idx="249">
                  <c:v>937968.69731175911</c:v>
                </c:pt>
                <c:pt idx="250">
                  <c:v>940931.67989815737</c:v>
                </c:pt>
                <c:pt idx="251">
                  <c:v>932745.89911561413</c:v>
                </c:pt>
                <c:pt idx="252">
                  <c:v>918578.10361865722</c:v>
                </c:pt>
                <c:pt idx="253">
                  <c:v>928134.55046438379</c:v>
                </c:pt>
                <c:pt idx="254">
                  <c:v>930796.90369119914</c:v>
                </c:pt>
                <c:pt idx="255">
                  <c:v>915625.31185800734</c:v>
                </c:pt>
                <c:pt idx="256">
                  <c:v>916557.77241400199</c:v>
                </c:pt>
                <c:pt idx="257">
                  <c:v>914835.52286249283</c:v>
                </c:pt>
                <c:pt idx="258">
                  <c:v>915867.34396953613</c:v>
                </c:pt>
                <c:pt idx="259">
                  <c:v>898476.69982959214</c:v>
                </c:pt>
                <c:pt idx="260">
                  <c:v>902654.93838650803</c:v>
                </c:pt>
                <c:pt idx="261">
                  <c:v>911220.32742818573</c:v>
                </c:pt>
                <c:pt idx="262">
                  <c:v>911090.39439989137</c:v>
                </c:pt>
                <c:pt idx="263">
                  <c:v>907136.35400944413</c:v>
                </c:pt>
                <c:pt idx="264">
                  <c:v>924626.35870043654</c:v>
                </c:pt>
                <c:pt idx="265">
                  <c:v>916050.77883301047</c:v>
                </c:pt>
                <c:pt idx="266">
                  <c:v>913869.94212281529</c:v>
                </c:pt>
                <c:pt idx="267">
                  <c:v>910122.26595377666</c:v>
                </c:pt>
                <c:pt idx="268">
                  <c:v>905579.70537634916</c:v>
                </c:pt>
                <c:pt idx="269">
                  <c:v>909785.96870407369</c:v>
                </c:pt>
                <c:pt idx="270">
                  <c:v>906580.95400614676</c:v>
                </c:pt>
                <c:pt idx="271">
                  <c:v>910369.39347817958</c:v>
                </c:pt>
                <c:pt idx="272">
                  <c:v>915370.5412142931</c:v>
                </c:pt>
                <c:pt idx="273">
                  <c:v>921767.8320779613</c:v>
                </c:pt>
                <c:pt idx="274">
                  <c:v>917706.78801715386</c:v>
                </c:pt>
                <c:pt idx="275">
                  <c:v>916445.67333076778</c:v>
                </c:pt>
                <c:pt idx="276">
                  <c:v>915969.25222702185</c:v>
                </c:pt>
                <c:pt idx="277">
                  <c:v>910899.31641710561</c:v>
                </c:pt>
                <c:pt idx="278">
                  <c:v>908512.11548550159</c:v>
                </c:pt>
                <c:pt idx="279">
                  <c:v>917429.08801550523</c:v>
                </c:pt>
                <c:pt idx="280">
                  <c:v>917378.13388676243</c:v>
                </c:pt>
                <c:pt idx="281">
                  <c:v>916397.26690846193</c:v>
                </c:pt>
                <c:pt idx="282">
                  <c:v>923760.13851180766</c:v>
                </c:pt>
                <c:pt idx="283">
                  <c:v>927324.37981737207</c:v>
                </c:pt>
                <c:pt idx="284">
                  <c:v>934748.39637520921</c:v>
                </c:pt>
                <c:pt idx="285">
                  <c:v>934119.11288523476</c:v>
                </c:pt>
                <c:pt idx="286">
                  <c:v>926570.2587119774</c:v>
                </c:pt>
                <c:pt idx="287">
                  <c:v>929963.80368625314</c:v>
                </c:pt>
                <c:pt idx="288">
                  <c:v>930414.7477256275</c:v>
                </c:pt>
                <c:pt idx="289">
                  <c:v>931291.15874000499</c:v>
                </c:pt>
                <c:pt idx="290">
                  <c:v>934682.15600784332</c:v>
                </c:pt>
                <c:pt idx="291">
                  <c:v>936149.44271822867</c:v>
                </c:pt>
                <c:pt idx="292">
                  <c:v>940392.26128287404</c:v>
                </c:pt>
                <c:pt idx="293">
                  <c:v>944396.51749775396</c:v>
                </c:pt>
                <c:pt idx="294">
                  <c:v>936254.61536704993</c:v>
                </c:pt>
                <c:pt idx="295">
                  <c:v>926345.29969883652</c:v>
                </c:pt>
                <c:pt idx="296">
                  <c:v>922205.08859645575</c:v>
                </c:pt>
                <c:pt idx="297">
                  <c:v>927786.93454365549</c:v>
                </c:pt>
                <c:pt idx="298">
                  <c:v>924116.15258113586</c:v>
                </c:pt>
                <c:pt idx="299">
                  <c:v>921066.14576531749</c:v>
                </c:pt>
                <c:pt idx="300">
                  <c:v>926196.51887855271</c:v>
                </c:pt>
                <c:pt idx="301">
                  <c:v>931314.06605900463</c:v>
                </c:pt>
                <c:pt idx="302">
                  <c:v>936139.18197200214</c:v>
                </c:pt>
                <c:pt idx="303">
                  <c:v>934192.20537552959</c:v>
                </c:pt>
                <c:pt idx="304">
                  <c:v>936413.65693356027</c:v>
                </c:pt>
                <c:pt idx="305">
                  <c:v>936826.65196917567</c:v>
                </c:pt>
                <c:pt idx="306">
                  <c:v>938342.67722413666</c:v>
                </c:pt>
                <c:pt idx="307">
                  <c:v>937478.20935455651</c:v>
                </c:pt>
                <c:pt idx="308">
                  <c:v>937121.64842318674</c:v>
                </c:pt>
                <c:pt idx="309">
                  <c:v>939694.53053947398</c:v>
                </c:pt>
                <c:pt idx="310">
                  <c:v>938740.28114041232</c:v>
                </c:pt>
                <c:pt idx="311">
                  <c:v>935841.62033143453</c:v>
                </c:pt>
                <c:pt idx="312">
                  <c:v>926778.81622690486</c:v>
                </c:pt>
                <c:pt idx="313">
                  <c:v>925450.04959057702</c:v>
                </c:pt>
                <c:pt idx="314">
                  <c:v>921409.88076390442</c:v>
                </c:pt>
                <c:pt idx="315">
                  <c:v>928138.36510191206</c:v>
                </c:pt>
                <c:pt idx="316">
                  <c:v>931629.58400546852</c:v>
                </c:pt>
                <c:pt idx="317">
                  <c:v>926406.86417619535</c:v>
                </c:pt>
                <c:pt idx="318">
                  <c:v>932247.79396561347</c:v>
                </c:pt>
                <c:pt idx="319">
                  <c:v>936023.74857695436</c:v>
                </c:pt>
                <c:pt idx="320">
                  <c:v>944027.13063360099</c:v>
                </c:pt>
                <c:pt idx="321">
                  <c:v>968273.2739667499</c:v>
                </c:pt>
                <c:pt idx="322">
                  <c:v>959731.20273321355</c:v>
                </c:pt>
                <c:pt idx="323">
                  <c:v>960703.40843817161</c:v>
                </c:pt>
                <c:pt idx="324">
                  <c:v>948718.85684565455</c:v>
                </c:pt>
                <c:pt idx="325">
                  <c:v>940779.60445292329</c:v>
                </c:pt>
                <c:pt idx="326">
                  <c:v>941872.37392604246</c:v>
                </c:pt>
                <c:pt idx="327">
                  <c:v>931134.50300004147</c:v>
                </c:pt>
                <c:pt idx="328">
                  <c:v>938537.63140243955</c:v>
                </c:pt>
                <c:pt idx="329">
                  <c:v>942393.10679703578</c:v>
                </c:pt>
                <c:pt idx="330">
                  <c:v>938717.19446140272</c:v>
                </c:pt>
                <c:pt idx="331">
                  <c:v>940484.60799891234</c:v>
                </c:pt>
                <c:pt idx="332">
                  <c:v>940777.03926636663</c:v>
                </c:pt>
                <c:pt idx="333">
                  <c:v>947408.0465152231</c:v>
                </c:pt>
                <c:pt idx="334">
                  <c:v>954064.7056296455</c:v>
                </c:pt>
                <c:pt idx="335">
                  <c:v>964387.01633347443</c:v>
                </c:pt>
                <c:pt idx="336">
                  <c:v>955773.11987635272</c:v>
                </c:pt>
                <c:pt idx="337">
                  <c:v>964956.48774904362</c:v>
                </c:pt>
                <c:pt idx="338">
                  <c:v>963491.76622521493</c:v>
                </c:pt>
                <c:pt idx="339">
                  <c:v>969794.42959482421</c:v>
                </c:pt>
                <c:pt idx="340">
                  <c:v>970615.2892929418</c:v>
                </c:pt>
                <c:pt idx="341">
                  <c:v>982607.53644512885</c:v>
                </c:pt>
                <c:pt idx="342">
                  <c:v>989356.54227558966</c:v>
                </c:pt>
                <c:pt idx="343">
                  <c:v>986596.76611004956</c:v>
                </c:pt>
                <c:pt idx="344">
                  <c:v>987032.65599040117</c:v>
                </c:pt>
                <c:pt idx="345">
                  <c:v>990973.71952399495</c:v>
                </c:pt>
                <c:pt idx="346">
                  <c:v>994321.56014350057</c:v>
                </c:pt>
                <c:pt idx="347">
                  <c:v>993975.94331529282</c:v>
                </c:pt>
                <c:pt idx="348">
                  <c:v>985015.69808250165</c:v>
                </c:pt>
                <c:pt idx="349">
                  <c:v>985874.58169289865</c:v>
                </c:pt>
                <c:pt idx="350">
                  <c:v>993091.26740428316</c:v>
                </c:pt>
                <c:pt idx="351">
                  <c:v>994752.29156372976</c:v>
                </c:pt>
                <c:pt idx="352">
                  <c:v>1000215.1008334626</c:v>
                </c:pt>
                <c:pt idx="353">
                  <c:v>992245.27994419227</c:v>
                </c:pt>
                <c:pt idx="354">
                  <c:v>990112.25668353657</c:v>
                </c:pt>
                <c:pt idx="355">
                  <c:v>990499.14119272446</c:v>
                </c:pt>
                <c:pt idx="356">
                  <c:v>997171.60936118453</c:v>
                </c:pt>
                <c:pt idx="357">
                  <c:v>985817.83863155125</c:v>
                </c:pt>
                <c:pt idx="358">
                  <c:v>972088.59701550438</c:v>
                </c:pt>
                <c:pt idx="359">
                  <c:v>978387.07682508288</c:v>
                </c:pt>
                <c:pt idx="360">
                  <c:v>977066.51103372162</c:v>
                </c:pt>
                <c:pt idx="361">
                  <c:v>969880.77608307207</c:v>
                </c:pt>
                <c:pt idx="362">
                  <c:v>973277.62207374163</c:v>
                </c:pt>
                <c:pt idx="363">
                  <c:v>971082.69729161588</c:v>
                </c:pt>
                <c:pt idx="364">
                  <c:v>975449.33378531632</c:v>
                </c:pt>
                <c:pt idx="365">
                  <c:v>967523.35980708734</c:v>
                </c:pt>
                <c:pt idx="366">
                  <c:v>970523.00436832407</c:v>
                </c:pt>
                <c:pt idx="367">
                  <c:v>976700.26036502374</c:v>
                </c:pt>
                <c:pt idx="368">
                  <c:v>975792.37138346292</c:v>
                </c:pt>
                <c:pt idx="369">
                  <c:v>969331.40008002543</c:v>
                </c:pt>
                <c:pt idx="370">
                  <c:v>968521.52184079215</c:v>
                </c:pt>
                <c:pt idx="371">
                  <c:v>976888.54415949516</c:v>
                </c:pt>
                <c:pt idx="372">
                  <c:v>991239.38022030401</c:v>
                </c:pt>
                <c:pt idx="373">
                  <c:v>990168.99974488397</c:v>
                </c:pt>
                <c:pt idx="374">
                  <c:v>985678.56020824355</c:v>
                </c:pt>
                <c:pt idx="375">
                  <c:v>994716.18234287226</c:v>
                </c:pt>
                <c:pt idx="376">
                  <c:v>992410.3506681124</c:v>
                </c:pt>
                <c:pt idx="377">
                  <c:v>991613.36857918557</c:v>
                </c:pt>
                <c:pt idx="378">
                  <c:v>999304.63262184046</c:v>
                </c:pt>
                <c:pt idx="379">
                  <c:v>994174.54403000919</c:v>
                </c:pt>
                <c:pt idx="380">
                  <c:v>990878.28801172855</c:v>
                </c:pt>
                <c:pt idx="381">
                  <c:v>994971.52611893625</c:v>
                </c:pt>
                <c:pt idx="382">
                  <c:v>994471.15548705321</c:v>
                </c:pt>
                <c:pt idx="383">
                  <c:v>989531.92991975474</c:v>
                </c:pt>
                <c:pt idx="384">
                  <c:v>982237.8673065328</c:v>
                </c:pt>
                <c:pt idx="385">
                  <c:v>984321.88519602478</c:v>
                </c:pt>
                <c:pt idx="386">
                  <c:v>986150.55930945266</c:v>
                </c:pt>
                <c:pt idx="387">
                  <c:v>986519.38920821191</c:v>
                </c:pt>
                <c:pt idx="388">
                  <c:v>978051.77691711998</c:v>
                </c:pt>
                <c:pt idx="389">
                  <c:v>978946.76974837459</c:v>
                </c:pt>
                <c:pt idx="390">
                  <c:v>981768.44743538485</c:v>
                </c:pt>
                <c:pt idx="391">
                  <c:v>972803.04374247126</c:v>
                </c:pt>
                <c:pt idx="392">
                  <c:v>977151.62562574283</c:v>
                </c:pt>
                <c:pt idx="393">
                  <c:v>970502.37052783405</c:v>
                </c:pt>
                <c:pt idx="394">
                  <c:v>973883.7411381359</c:v>
                </c:pt>
                <c:pt idx="395">
                  <c:v>974198.40720560879</c:v>
                </c:pt>
                <c:pt idx="396">
                  <c:v>966736.69463840546</c:v>
                </c:pt>
                <c:pt idx="397">
                  <c:v>967969.56660768413</c:v>
                </c:pt>
                <c:pt idx="398">
                  <c:v>958823.61681048281</c:v>
                </c:pt>
                <c:pt idx="399">
                  <c:v>950866.69207151909</c:v>
                </c:pt>
                <c:pt idx="400">
                  <c:v>954745.85408364271</c:v>
                </c:pt>
                <c:pt idx="401">
                  <c:v>953291.16832909617</c:v>
                </c:pt>
                <c:pt idx="402">
                  <c:v>948983.85412680474</c:v>
                </c:pt>
                <c:pt idx="403">
                  <c:v>955204.95703454572</c:v>
                </c:pt>
                <c:pt idx="404">
                  <c:v>960476.90327974572</c:v>
                </c:pt>
                <c:pt idx="405">
                  <c:v>957502.11621749797</c:v>
                </c:pt>
                <c:pt idx="406">
                  <c:v>952290.393207132</c:v>
                </c:pt>
                <c:pt idx="407">
                  <c:v>959500.02997371508</c:v>
                </c:pt>
                <c:pt idx="408">
                  <c:v>942030.62542650627</c:v>
                </c:pt>
                <c:pt idx="409">
                  <c:v>940793.94539014844</c:v>
                </c:pt>
                <c:pt idx="410">
                  <c:v>935878.4020523557</c:v>
                </c:pt>
                <c:pt idx="411">
                  <c:v>936572.08602232952</c:v>
                </c:pt>
                <c:pt idx="412">
                  <c:v>943649.22135644546</c:v>
                </c:pt>
                <c:pt idx="413">
                  <c:v>958250.35960084072</c:v>
                </c:pt>
                <c:pt idx="414">
                  <c:v>949705.31624037516</c:v>
                </c:pt>
                <c:pt idx="415">
                  <c:v>947250.14263878216</c:v>
                </c:pt>
                <c:pt idx="416">
                  <c:v>946158.9543714074</c:v>
                </c:pt>
                <c:pt idx="417">
                  <c:v>944506.58356652572</c:v>
                </c:pt>
                <c:pt idx="418">
                  <c:v>946616.21421678353</c:v>
                </c:pt>
                <c:pt idx="419">
                  <c:v>942194.3036666126</c:v>
                </c:pt>
                <c:pt idx="420">
                  <c:v>940373.05848701799</c:v>
                </c:pt>
                <c:pt idx="421">
                  <c:v>946042.04134276009</c:v>
                </c:pt>
                <c:pt idx="422">
                  <c:v>948201.0352717801</c:v>
                </c:pt>
                <c:pt idx="423">
                  <c:v>949539.03993296577</c:v>
                </c:pt>
                <c:pt idx="424">
                  <c:v>954969.00059680676</c:v>
                </c:pt>
                <c:pt idx="425">
                  <c:v>952882.75255227834</c:v>
                </c:pt>
                <c:pt idx="426">
                  <c:v>948198.4372044768</c:v>
                </c:pt>
                <c:pt idx="427">
                  <c:v>939993.7406607403</c:v>
                </c:pt>
                <c:pt idx="428">
                  <c:v>940352.2739485919</c:v>
                </c:pt>
                <c:pt idx="429">
                  <c:v>920692.69866472413</c:v>
                </c:pt>
                <c:pt idx="430">
                  <c:v>929505.34295742656</c:v>
                </c:pt>
                <c:pt idx="431">
                  <c:v>930102.89843717928</c:v>
                </c:pt>
                <c:pt idx="432">
                  <c:v>930344.51869638381</c:v>
                </c:pt>
                <c:pt idx="433">
                  <c:v>927808.80500838917</c:v>
                </c:pt>
                <c:pt idx="434">
                  <c:v>935761.48902370839</c:v>
                </c:pt>
                <c:pt idx="435">
                  <c:v>944374.08213405882</c:v>
                </c:pt>
                <c:pt idx="436">
                  <c:v>943999.96044238738</c:v>
                </c:pt>
                <c:pt idx="437">
                  <c:v>947299.50591754436</c:v>
                </c:pt>
                <c:pt idx="438">
                  <c:v>944158.4425478871</c:v>
                </c:pt>
                <c:pt idx="439">
                  <c:v>951386.26578559296</c:v>
                </c:pt>
                <c:pt idx="440">
                  <c:v>953820.65484875988</c:v>
                </c:pt>
                <c:pt idx="441">
                  <c:v>956244.6516427137</c:v>
                </c:pt>
                <c:pt idx="442">
                  <c:v>954413.01419390622</c:v>
                </c:pt>
                <c:pt idx="443">
                  <c:v>949198.69311623694</c:v>
                </c:pt>
                <c:pt idx="444">
                  <c:v>945896.54957377678</c:v>
                </c:pt>
                <c:pt idx="445">
                  <c:v>947211.17162923305</c:v>
                </c:pt>
                <c:pt idx="446">
                  <c:v>945441.88779570407</c:v>
                </c:pt>
                <c:pt idx="447">
                  <c:v>943301.08033780695</c:v>
                </c:pt>
                <c:pt idx="448">
                  <c:v>947434.60541731457</c:v>
                </c:pt>
                <c:pt idx="449">
                  <c:v>948284.17342548491</c:v>
                </c:pt>
                <c:pt idx="450">
                  <c:v>964872.83315688395</c:v>
                </c:pt>
                <c:pt idx="451">
                  <c:v>976296.53508937603</c:v>
                </c:pt>
                <c:pt idx="452">
                  <c:v>976361.48677195772</c:v>
                </c:pt>
                <c:pt idx="453">
                  <c:v>980458.63890921953</c:v>
                </c:pt>
                <c:pt idx="454">
                  <c:v>979700.00325666368</c:v>
                </c:pt>
                <c:pt idx="455">
                  <c:v>976436.83072375262</c:v>
                </c:pt>
                <c:pt idx="456">
                  <c:v>972854.09591253905</c:v>
                </c:pt>
                <c:pt idx="457">
                  <c:v>977876.16000976588</c:v>
                </c:pt>
                <c:pt idx="458">
                  <c:v>982136.9903871339</c:v>
                </c:pt>
                <c:pt idx="459">
                  <c:v>988541.22628970235</c:v>
                </c:pt>
                <c:pt idx="460">
                  <c:v>998463.24532090232</c:v>
                </c:pt>
                <c:pt idx="461">
                  <c:v>999671.34661692439</c:v>
                </c:pt>
                <c:pt idx="462">
                  <c:v>995226.05346102396</c:v>
                </c:pt>
                <c:pt idx="463">
                  <c:v>1000630.0334518322</c:v>
                </c:pt>
                <c:pt idx="464">
                  <c:v>993680.20341557648</c:v>
                </c:pt>
                <c:pt idx="465">
                  <c:v>997468.18554374867</c:v>
                </c:pt>
                <c:pt idx="466">
                  <c:v>991388.70805408969</c:v>
                </c:pt>
                <c:pt idx="467">
                  <c:v>1004955.815511782</c:v>
                </c:pt>
                <c:pt idx="468">
                  <c:v>1023841.1667392745</c:v>
                </c:pt>
                <c:pt idx="469">
                  <c:v>1008837.3280628721</c:v>
                </c:pt>
                <c:pt idx="470">
                  <c:v>1006626.3727877865</c:v>
                </c:pt>
                <c:pt idx="471">
                  <c:v>1005358.5159437893</c:v>
                </c:pt>
                <c:pt idx="472">
                  <c:v>998673.68877246755</c:v>
                </c:pt>
                <c:pt idx="473">
                  <c:v>993189.16869525798</c:v>
                </c:pt>
                <c:pt idx="474">
                  <c:v>996086.01373840752</c:v>
                </c:pt>
                <c:pt idx="475">
                  <c:v>994399.86805858312</c:v>
                </c:pt>
                <c:pt idx="476">
                  <c:v>991539.39595767937</c:v>
                </c:pt>
                <c:pt idx="477">
                  <c:v>991027.57669893454</c:v>
                </c:pt>
                <c:pt idx="478">
                  <c:v>992059.00941833411</c:v>
                </c:pt>
                <c:pt idx="479">
                  <c:v>987501.99936839286</c:v>
                </c:pt>
                <c:pt idx="480">
                  <c:v>997605.88311082229</c:v>
                </c:pt>
                <c:pt idx="481">
                  <c:v>995000.02160563925</c:v>
                </c:pt>
                <c:pt idx="482">
                  <c:v>1001547.1512098877</c:v>
                </c:pt>
                <c:pt idx="483">
                  <c:v>993851.67585759261</c:v>
                </c:pt>
                <c:pt idx="484">
                  <c:v>993636.03627142077</c:v>
                </c:pt>
                <c:pt idx="485">
                  <c:v>998286.57674427982</c:v>
                </c:pt>
                <c:pt idx="486">
                  <c:v>994407.66226049303</c:v>
                </c:pt>
                <c:pt idx="487">
                  <c:v>1008759.3860437738</c:v>
                </c:pt>
                <c:pt idx="488">
                  <c:v>1004456.9865895536</c:v>
                </c:pt>
                <c:pt idx="489">
                  <c:v>1002264.217785591</c:v>
                </c:pt>
                <c:pt idx="490">
                  <c:v>1006870.5911142944</c:v>
                </c:pt>
                <c:pt idx="491">
                  <c:v>1009458.2661483543</c:v>
                </c:pt>
                <c:pt idx="492">
                  <c:v>1010570.2389541552</c:v>
                </c:pt>
                <c:pt idx="493">
                  <c:v>1007982.5639200953</c:v>
                </c:pt>
                <c:pt idx="494">
                  <c:v>999502.47224221157</c:v>
                </c:pt>
                <c:pt idx="495">
                  <c:v>1003828.2543021615</c:v>
                </c:pt>
                <c:pt idx="496">
                  <c:v>1000736.5542112665</c:v>
                </c:pt>
                <c:pt idx="497">
                  <c:v>1005735.235702764</c:v>
                </c:pt>
                <c:pt idx="498">
                  <c:v>994599.91924093524</c:v>
                </c:pt>
                <c:pt idx="499">
                  <c:v>991682.28965935949</c:v>
                </c:pt>
                <c:pt idx="500">
                  <c:v>986408.21303371491</c:v>
                </c:pt>
                <c:pt idx="501">
                  <c:v>990154.6260850348</c:v>
                </c:pt>
                <c:pt idx="502">
                  <c:v>999016.63365649956</c:v>
                </c:pt>
                <c:pt idx="503">
                  <c:v>1003703.5470716043</c:v>
                </c:pt>
                <c:pt idx="504">
                  <c:v>999822.03452051419</c:v>
                </c:pt>
                <c:pt idx="505">
                  <c:v>1007592.8538246043</c:v>
                </c:pt>
                <c:pt idx="506">
                  <c:v>1005189.6415690766</c:v>
                </c:pt>
                <c:pt idx="507">
                  <c:v>999011.43752189307</c:v>
                </c:pt>
                <c:pt idx="508">
                  <c:v>1002552.6032562543</c:v>
                </c:pt>
                <c:pt idx="509">
                  <c:v>1002635.741409959</c:v>
                </c:pt>
                <c:pt idx="510">
                  <c:v>999053.00659874536</c:v>
                </c:pt>
                <c:pt idx="511">
                  <c:v>1009125.7135335354</c:v>
                </c:pt>
                <c:pt idx="512">
                  <c:v>1011100.244684023</c:v>
                </c:pt>
                <c:pt idx="513">
                  <c:v>1024758.28449733</c:v>
                </c:pt>
                <c:pt idx="514">
                  <c:v>1029933.6345654499</c:v>
                </c:pt>
                <c:pt idx="515">
                  <c:v>1030170.0586900479</c:v>
                </c:pt>
                <c:pt idx="516">
                  <c:v>1040416.8361341571</c:v>
                </c:pt>
                <c:pt idx="517">
                  <c:v>1042469.3093037429</c:v>
                </c:pt>
                <c:pt idx="518">
                  <c:v>1038876.1822233162</c:v>
                </c:pt>
                <c:pt idx="519">
                  <c:v>1025441.5761980907</c:v>
                </c:pt>
                <c:pt idx="520">
                  <c:v>1027117.329608702</c:v>
                </c:pt>
                <c:pt idx="521">
                  <c:v>1018476.1577580156</c:v>
                </c:pt>
                <c:pt idx="522">
                  <c:v>1021017.0675806167</c:v>
                </c:pt>
                <c:pt idx="523">
                  <c:v>1029637.4548928768</c:v>
                </c:pt>
                <c:pt idx="524">
                  <c:v>1031569.8604484727</c:v>
                </c:pt>
                <c:pt idx="525">
                  <c:v>1026468.2051859999</c:v>
                </c:pt>
                <c:pt idx="526">
                  <c:v>1020323.2078170553</c:v>
                </c:pt>
                <c:pt idx="527">
                  <c:v>1021481.6051934137</c:v>
                </c:pt>
                <c:pt idx="528">
                  <c:v>1016612.6753632117</c:v>
                </c:pt>
                <c:pt idx="529">
                  <c:v>1015187.5589521161</c:v>
                </c:pt>
                <c:pt idx="530">
                  <c:v>1021350.8605685425</c:v>
                </c:pt>
                <c:pt idx="531">
                  <c:v>1016395.6392859255</c:v>
                </c:pt>
                <c:pt idx="532">
                  <c:v>1018827.4893085291</c:v>
                </c:pt>
                <c:pt idx="533">
                  <c:v>1026664.3221233066</c:v>
                </c:pt>
                <c:pt idx="534">
                  <c:v>1027276.2069677036</c:v>
                </c:pt>
                <c:pt idx="535">
                  <c:v>1031005.043669029</c:v>
                </c:pt>
                <c:pt idx="536">
                  <c:v>1023505.5319864192</c:v>
                </c:pt>
                <c:pt idx="537">
                  <c:v>1029640.0697853742</c:v>
                </c:pt>
                <c:pt idx="538">
                  <c:v>1027218.6793327603</c:v>
                </c:pt>
                <c:pt idx="539">
                  <c:v>1030134.2844673872</c:v>
                </c:pt>
                <c:pt idx="540">
                  <c:v>1034893.3888126976</c:v>
                </c:pt>
                <c:pt idx="541">
                  <c:v>1043145.9895345652</c:v>
                </c:pt>
                <c:pt idx="542">
                  <c:v>1038601.3063740436</c:v>
                </c:pt>
                <c:pt idx="543">
                  <c:v>1043292.423514421</c:v>
                </c:pt>
                <c:pt idx="544">
                  <c:v>1043491.1553442252</c:v>
                </c:pt>
                <c:pt idx="545">
                  <c:v>1054468.4740484077</c:v>
                </c:pt>
                <c:pt idx="546">
                  <c:v>1053289.1575320701</c:v>
                </c:pt>
                <c:pt idx="547">
                  <c:v>1058069.1810173597</c:v>
                </c:pt>
                <c:pt idx="548">
                  <c:v>1056625.760358782</c:v>
                </c:pt>
                <c:pt idx="549">
                  <c:v>1064598.5675834254</c:v>
                </c:pt>
                <c:pt idx="550">
                  <c:v>1066191.0371143562</c:v>
                </c:pt>
                <c:pt idx="551">
                  <c:v>1067488.0237930783</c:v>
                </c:pt>
                <c:pt idx="552">
                  <c:v>1065668.0586148715</c:v>
                </c:pt>
                <c:pt idx="553">
                  <c:v>1082351.0727484319</c:v>
                </c:pt>
                <c:pt idx="554">
                  <c:v>1077283.4110884257</c:v>
                </c:pt>
                <c:pt idx="555">
                  <c:v>1086558.4347767858</c:v>
                </c:pt>
                <c:pt idx="556">
                  <c:v>1097588.051330917</c:v>
                </c:pt>
                <c:pt idx="557">
                  <c:v>1101735.2708318303</c:v>
                </c:pt>
                <c:pt idx="558">
                  <c:v>1115073.8374611863</c:v>
                </c:pt>
                <c:pt idx="559">
                  <c:v>1116179.9369875963</c:v>
                </c:pt>
                <c:pt idx="560">
                  <c:v>1107412.2024437361</c:v>
                </c:pt>
                <c:pt idx="561">
                  <c:v>1098382.9786501338</c:v>
                </c:pt>
                <c:pt idx="562">
                  <c:v>1099834.2439862036</c:v>
                </c:pt>
                <c:pt idx="563">
                  <c:v>1103034.8724030496</c:v>
                </c:pt>
                <c:pt idx="564">
                  <c:v>1102545.8875060314</c:v>
                </c:pt>
                <c:pt idx="565">
                  <c:v>1100963.8775450904</c:v>
                </c:pt>
                <c:pt idx="566">
                  <c:v>1108379.7126677828</c:v>
                </c:pt>
                <c:pt idx="567">
                  <c:v>1112262.8280264563</c:v>
                </c:pt>
                <c:pt idx="568">
                  <c:v>1114495.9462192557</c:v>
                </c:pt>
                <c:pt idx="569">
                  <c:v>1120089.2012712441</c:v>
                </c:pt>
                <c:pt idx="570">
                  <c:v>1115923.6775228488</c:v>
                </c:pt>
                <c:pt idx="571">
                  <c:v>1105393.5054357254</c:v>
                </c:pt>
                <c:pt idx="572">
                  <c:v>1095932.8243800481</c:v>
                </c:pt>
                <c:pt idx="573">
                  <c:v>1105453.6479631662</c:v>
                </c:pt>
                <c:pt idx="574">
                  <c:v>1116543.4070447381</c:v>
                </c:pt>
                <c:pt idx="575">
                  <c:v>1110304.778907889</c:v>
                </c:pt>
                <c:pt idx="576">
                  <c:v>1115867.1829067499</c:v>
                </c:pt>
                <c:pt idx="577">
                  <c:v>1113851.666604419</c:v>
                </c:pt>
                <c:pt idx="578">
                  <c:v>1108170.8576008521</c:v>
                </c:pt>
                <c:pt idx="579">
                  <c:v>1120945.4419974789</c:v>
                </c:pt>
                <c:pt idx="580">
                  <c:v>1130994.0800635384</c:v>
                </c:pt>
                <c:pt idx="581">
                  <c:v>1114956.7799816763</c:v>
                </c:pt>
                <c:pt idx="582">
                  <c:v>1122666.2613992079</c:v>
                </c:pt>
                <c:pt idx="583">
                  <c:v>1120408.6726428112</c:v>
                </c:pt>
                <c:pt idx="584">
                  <c:v>1111536.1909568328</c:v>
                </c:pt>
                <c:pt idx="585">
                  <c:v>1094822.6667369823</c:v>
                </c:pt>
                <c:pt idx="586">
                  <c:v>1098051.1765319693</c:v>
                </c:pt>
                <c:pt idx="587">
                  <c:v>1101227.06188042</c:v>
                </c:pt>
                <c:pt idx="588">
                  <c:v>1097361.7962823468</c:v>
                </c:pt>
                <c:pt idx="589">
                  <c:v>1110575.7948075498</c:v>
                </c:pt>
                <c:pt idx="590">
                  <c:v>1110433.7088019024</c:v>
                </c:pt>
                <c:pt idx="591">
                  <c:v>1107052.588111961</c:v>
                </c:pt>
                <c:pt idx="592">
                  <c:v>1110491.5956930921</c:v>
                </c:pt>
                <c:pt idx="593">
                  <c:v>1103205.7410701758</c:v>
                </c:pt>
                <c:pt idx="594">
                  <c:v>1109528.5683214823</c:v>
                </c:pt>
                <c:pt idx="595">
                  <c:v>1104960.766362153</c:v>
                </c:pt>
                <c:pt idx="596">
                  <c:v>1105650.1466117753</c:v>
                </c:pt>
                <c:pt idx="597">
                  <c:v>1110225.8422380851</c:v>
                </c:pt>
                <c:pt idx="598">
                  <c:v>1108320.8372734799</c:v>
                </c:pt>
                <c:pt idx="599">
                  <c:v>1120363.9418632556</c:v>
                </c:pt>
                <c:pt idx="600">
                  <c:v>1141411.0892553499</c:v>
                </c:pt>
                <c:pt idx="601">
                  <c:v>1160437.4579004599</c:v>
                </c:pt>
                <c:pt idx="602">
                  <c:v>1189999.2407420874</c:v>
                </c:pt>
                <c:pt idx="603">
                  <c:v>1190728.0893266117</c:v>
                </c:pt>
                <c:pt idx="604">
                  <c:v>1205573.4456944321</c:v>
                </c:pt>
                <c:pt idx="605">
                  <c:v>1192354.1847245758</c:v>
                </c:pt>
                <c:pt idx="606">
                  <c:v>1219274.2203500937</c:v>
                </c:pt>
                <c:pt idx="607">
                  <c:v>1221105.551089548</c:v>
                </c:pt>
                <c:pt idx="608">
                  <c:v>1238663.6976763022</c:v>
                </c:pt>
                <c:pt idx="609">
                  <c:v>1249580.6391102062</c:v>
                </c:pt>
                <c:pt idx="610">
                  <c:v>1245041.7805964716</c:v>
                </c:pt>
                <c:pt idx="611">
                  <c:v>1225544.4231548642</c:v>
                </c:pt>
                <c:pt idx="612">
                  <c:v>1236387.6903636178</c:v>
                </c:pt>
                <c:pt idx="613">
                  <c:v>1226160.1291793361</c:v>
                </c:pt>
                <c:pt idx="614">
                  <c:v>1215401.06108504</c:v>
                </c:pt>
                <c:pt idx="615">
                  <c:v>1232740.8162186693</c:v>
                </c:pt>
                <c:pt idx="616">
                  <c:v>1231433.0987222486</c:v>
                </c:pt>
                <c:pt idx="617">
                  <c:v>1247233.5887946982</c:v>
                </c:pt>
                <c:pt idx="618">
                  <c:v>1255066.7376615899</c:v>
                </c:pt>
                <c:pt idx="619">
                  <c:v>1242884.1782884935</c:v>
                </c:pt>
                <c:pt idx="620">
                  <c:v>1242926.2778457224</c:v>
                </c:pt>
                <c:pt idx="621">
                  <c:v>1252690.743900487</c:v>
                </c:pt>
                <c:pt idx="622">
                  <c:v>1246933.6294494427</c:v>
                </c:pt>
                <c:pt idx="623">
                  <c:v>1223321.0402887161</c:v>
                </c:pt>
                <c:pt idx="624">
                  <c:v>1228680.840168413</c:v>
                </c:pt>
                <c:pt idx="625">
                  <c:v>1213211.8841091401</c:v>
                </c:pt>
                <c:pt idx="626">
                  <c:v>1192709.3997386941</c:v>
                </c:pt>
                <c:pt idx="627">
                  <c:v>1184534.1919693183</c:v>
                </c:pt>
                <c:pt idx="628">
                  <c:v>1164036.9700435258</c:v>
                </c:pt>
                <c:pt idx="629">
                  <c:v>1153196.334057099</c:v>
                </c:pt>
                <c:pt idx="630">
                  <c:v>1163818.5785904012</c:v>
                </c:pt>
                <c:pt idx="631">
                  <c:v>1169991.4261690802</c:v>
                </c:pt>
                <c:pt idx="632">
                  <c:v>1176009.0316304779</c:v>
                </c:pt>
                <c:pt idx="633">
                  <c:v>1177879.8307048345</c:v>
                </c:pt>
                <c:pt idx="634">
                  <c:v>1197627.1542674883</c:v>
                </c:pt>
                <c:pt idx="635">
                  <c:v>1210443.7451548544</c:v>
                </c:pt>
                <c:pt idx="636">
                  <c:v>1191837.0521665444</c:v>
                </c:pt>
                <c:pt idx="637">
                  <c:v>1203004.2449702853</c:v>
                </c:pt>
                <c:pt idx="638">
                  <c:v>1204203.5665302889</c:v>
                </c:pt>
                <c:pt idx="639">
                  <c:v>1209127.9332005018</c:v>
                </c:pt>
                <c:pt idx="640">
                  <c:v>1214880.970175971</c:v>
                </c:pt>
                <c:pt idx="641">
                  <c:v>1224970.6268319825</c:v>
                </c:pt>
                <c:pt idx="642">
                  <c:v>1227152.174217066</c:v>
                </c:pt>
                <c:pt idx="643">
                  <c:v>1218563.6551427809</c:v>
                </c:pt>
                <c:pt idx="644">
                  <c:v>1215203.9662693937</c:v>
                </c:pt>
                <c:pt idx="645">
                  <c:v>1206157.4281445991</c:v>
                </c:pt>
                <c:pt idx="646">
                  <c:v>1175824.917961465</c:v>
                </c:pt>
                <c:pt idx="647">
                  <c:v>1166436.8511805104</c:v>
                </c:pt>
                <c:pt idx="648">
                  <c:v>1167747.368116938</c:v>
                </c:pt>
                <c:pt idx="649">
                  <c:v>1164607.4224874368</c:v>
                </c:pt>
                <c:pt idx="650">
                  <c:v>1161774.5878975831</c:v>
                </c:pt>
                <c:pt idx="651">
                  <c:v>1152638.0344680643</c:v>
                </c:pt>
                <c:pt idx="652">
                  <c:v>1160239.0326993447</c:v>
                </c:pt>
                <c:pt idx="653">
                  <c:v>1161562.7871805849</c:v>
                </c:pt>
                <c:pt idx="654">
                  <c:v>1158639.9372860065</c:v>
                </c:pt>
                <c:pt idx="655">
                  <c:v>1152222.3755609549</c:v>
                </c:pt>
                <c:pt idx="656">
                  <c:v>1140054.4243693964</c:v>
                </c:pt>
                <c:pt idx="657">
                  <c:v>1142633.0980988522</c:v>
                </c:pt>
                <c:pt idx="658">
                  <c:v>1149672.8244300866</c:v>
                </c:pt>
                <c:pt idx="659">
                  <c:v>1170103.6510935454</c:v>
                </c:pt>
                <c:pt idx="660">
                  <c:v>1164424.7443690258</c:v>
                </c:pt>
                <c:pt idx="661">
                  <c:v>1149519.2689102627</c:v>
                </c:pt>
                <c:pt idx="662">
                  <c:v>1133226.4987551605</c:v>
                </c:pt>
                <c:pt idx="663">
                  <c:v>1144375.1589961641</c:v>
                </c:pt>
                <c:pt idx="664">
                  <c:v>1121810.4401089463</c:v>
                </c:pt>
                <c:pt idx="665">
                  <c:v>1117325.559926505</c:v>
                </c:pt>
                <c:pt idx="666">
                  <c:v>1122424.6621882417</c:v>
                </c:pt>
                <c:pt idx="667">
                  <c:v>1125998.79928759</c:v>
                </c:pt>
                <c:pt idx="668">
                  <c:v>1136895.9461771578</c:v>
                </c:pt>
                <c:pt idx="669">
                  <c:v>1149209.5103616528</c:v>
                </c:pt>
                <c:pt idx="670">
                  <c:v>1145431.5150721935</c:v>
                </c:pt>
                <c:pt idx="671">
                  <c:v>1147859.2807907879</c:v>
                </c:pt>
                <c:pt idx="672">
                  <c:v>1156545.7576966849</c:v>
                </c:pt>
                <c:pt idx="673">
                  <c:v>1167122.5560017927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D6-4ECC-BD37-4E9168F98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83262792"/>
        <c:axId val="683257544"/>
      </c:lineChart>
      <c:dateAx>
        <c:axId val="68326279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683257544"/>
        <c:crosses val="autoZero"/>
        <c:auto val="1"/>
        <c:lblOffset val="100"/>
        <c:baseTimeUnit val="days"/>
      </c:dateAx>
      <c:valAx>
        <c:axId val="683257544"/>
        <c:scaling>
          <c:orientation val="minMax"/>
          <c:min val="8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[Red]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683262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20954</xdr:colOff>
      <xdr:row>0</xdr:row>
      <xdr:rowOff>0</xdr:rowOff>
    </xdr:from>
    <xdr:to>
      <xdr:col>10</xdr:col>
      <xdr:colOff>38100</xdr:colOff>
      <xdr:row>12</xdr:row>
      <xdr:rowOff>22860</xdr:rowOff>
    </xdr:to>
    <xdr:graphicFrame macro="">
      <xdr:nvGraphicFramePr>
        <xdr:cNvPr id="3" name="圖表 2">
          <a:extLst>
            <a:ext uri="{FF2B5EF4-FFF2-40B4-BE49-F238E27FC236}">
              <a16:creationId xmlns:a16="http://schemas.microsoft.com/office/drawing/2014/main" id="{D1433EA0-29F2-4F8D-B5D6-3771DBA233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表格3" displayName="表格3" ref="A14:K688" totalsRowShown="0" headerRowDxfId="6" dataDxfId="5">
  <autoFilter ref="A14:K688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00000000-0010-0000-0000-000001000000}" name="Date" dataDxfId="17"/>
    <tableColumn id="5" xr3:uid="{00000000-0010-0000-0000-000005000000}" name="Close" dataDxfId="16"/>
    <tableColumn id="9" xr3:uid="{00000000-0010-0000-0000-000009000000}" name="投入金額" dataDxfId="15" dataCellStyle="千分位">
      <calculatedColumnFormula>IF(投入模式="定期定額",投入金額,0)</calculatedColumnFormula>
    </tableColumn>
    <tableColumn id="10" xr3:uid="{00000000-0010-0000-0000-00000A000000}" name="配息" dataDxfId="14">
      <calculatedColumnFormula>IFERROR(VLOOKUP(A14,配息表[],2,FALSE),0)*G14</calculatedColumnFormula>
    </tableColumn>
    <tableColumn id="12" xr3:uid="{00000000-0010-0000-0000-00000C000000}" name="利息" dataDxfId="13">
      <calculatedColumnFormula>IF(MONTH(表格3[[#This Row],[Date]])&lt;&gt;MONTH(A14),貸款金額*貸款利率/12,0)</calculatedColumnFormula>
    </tableColumn>
    <tableColumn id="11" xr3:uid="{00000000-0010-0000-0000-00000B000000}" name="增減股數" dataDxfId="12">
      <calculatedColumnFormula>(表格3[[#This Row],[投入金額]]+表格3[[#This Row],[配息]]-表格3[[#This Row],[利息]])/表格3[[#This Row],[Close]]</calculatedColumnFormula>
    </tableColumn>
    <tableColumn id="13" xr3:uid="{00000000-0010-0000-0000-00000D000000}" name="累計股數" dataDxfId="11"/>
    <tableColumn id="14" xr3:uid="{00000000-0010-0000-0000-00000E000000}" name="資產價值" dataDxfId="10">
      <calculatedColumnFormula>表格3[[#This Row],[累計股數]]*表格3[[#This Row],[Close]]</calculatedColumnFormula>
    </tableColumn>
    <tableColumn id="15" xr3:uid="{00000000-0010-0000-0000-00000F000000}" name="損益金額" dataDxfId="9">
      <calculatedColumnFormula>表格3[[#This Row],[資產價值]]-投入金額</calculatedColumnFormula>
    </tableColumn>
    <tableColumn id="17" xr3:uid="{00000000-0010-0000-0000-000011000000}" name="資產淨值" dataDxfId="8">
      <calculatedColumnFormula>自有資金+表格3[[#This Row],[損益金額]]</calculatedColumnFormula>
    </tableColumn>
    <tableColumn id="16" xr3:uid="{00000000-0010-0000-0000-000010000000}" name="累計報酬率" dataDxfId="7" dataCellStyle="百分比">
      <calculatedColumnFormula>表格3[[#This Row],[損益金額]]/自有資金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配息表" displayName="配息表" ref="S1:T10" totalsRowShown="0" headerRowDxfId="2" dataDxfId="1">
  <autoFilter ref="S1:T10" xr:uid="{00000000-0009-0000-0100-000002000000}"/>
  <tableColumns count="2">
    <tableColumn id="1" xr3:uid="{00000000-0010-0000-0100-000001000000}" name="Date" dataDxfId="4"/>
    <tableColumn id="2" xr3:uid="{00000000-0010-0000-0100-000002000000}" name="Dividends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88"/>
  <sheetViews>
    <sheetView tabSelected="1" workbookViewId="0">
      <pane ySplit="6120" topLeftCell="A686"/>
      <selection activeCell="C9" sqref="C9"/>
      <selection pane="bottomLeft" activeCell="M687" sqref="M687"/>
    </sheetView>
  </sheetViews>
  <sheetFormatPr defaultRowHeight="15.5" x14ac:dyDescent="0.4"/>
  <cols>
    <col min="1" max="1" width="13.7265625" style="4" bestFit="1" customWidth="1"/>
    <col min="2" max="3" width="13.54296875" style="4" bestFit="1" customWidth="1"/>
    <col min="4" max="4" width="12.1796875" style="4" bestFit="1" customWidth="1"/>
    <col min="5" max="5" width="8.81640625" style="4" bestFit="1" customWidth="1"/>
    <col min="6" max="6" width="11" style="4" customWidth="1"/>
    <col min="7" max="7" width="9.1796875" style="4" customWidth="1"/>
    <col min="8" max="8" width="13.1796875" style="4" customWidth="1"/>
    <col min="9" max="9" width="11.1796875" style="4" bestFit="1" customWidth="1"/>
    <col min="10" max="10" width="12.1796875" style="4" bestFit="1" customWidth="1"/>
    <col min="11" max="11" width="12.54296875" style="4" bestFit="1" customWidth="1"/>
    <col min="12" max="15" width="8.7265625" style="4"/>
    <col min="16" max="16" width="10" style="4" bestFit="1" customWidth="1"/>
    <col min="17" max="17" width="11.81640625" style="4" bestFit="1" customWidth="1"/>
    <col min="18" max="18" width="8.7265625" style="4"/>
    <col min="19" max="19" width="13.7265625" style="4" bestFit="1" customWidth="1"/>
    <col min="20" max="20" width="8.81640625" style="4" bestFit="1" customWidth="1"/>
    <col min="21" max="16384" width="8.7265625" style="4"/>
  </cols>
  <sheetData>
    <row r="1" spans="1:20" x14ac:dyDescent="0.4">
      <c r="A1" s="2" t="s">
        <v>3</v>
      </c>
      <c r="B1" s="3">
        <v>1000000</v>
      </c>
      <c r="S1" s="4" t="s">
        <v>0</v>
      </c>
      <c r="T1" s="4" t="s">
        <v>2</v>
      </c>
    </row>
    <row r="2" spans="1:20" x14ac:dyDescent="0.4">
      <c r="A2" s="2" t="s">
        <v>5</v>
      </c>
      <c r="B2" s="5">
        <v>0</v>
      </c>
      <c r="S2" s="6">
        <v>43728</v>
      </c>
      <c r="T2" s="4">
        <v>0.28000000000000003</v>
      </c>
    </row>
    <row r="3" spans="1:20" x14ac:dyDescent="0.4">
      <c r="A3" s="2" t="s">
        <v>6</v>
      </c>
      <c r="B3" s="7">
        <v>1.7999999999999999E-2</v>
      </c>
      <c r="N3" s="8"/>
      <c r="O3" s="8"/>
      <c r="P3" s="8"/>
      <c r="Q3" s="8"/>
      <c r="S3" s="6">
        <v>43640</v>
      </c>
      <c r="T3" s="4">
        <v>0.26500000000000001</v>
      </c>
    </row>
    <row r="4" spans="1:20" x14ac:dyDescent="0.4">
      <c r="A4" s="2" t="s">
        <v>7</v>
      </c>
      <c r="B4" s="9">
        <f>投入金額*貸款比例</f>
        <v>0</v>
      </c>
      <c r="M4" s="10"/>
      <c r="N4" s="11"/>
      <c r="O4" s="11"/>
      <c r="P4" s="11"/>
      <c r="Q4" s="11"/>
      <c r="S4" s="6">
        <v>43563</v>
      </c>
      <c r="T4" s="4">
        <v>0.255</v>
      </c>
    </row>
    <row r="5" spans="1:20" x14ac:dyDescent="0.4">
      <c r="A5" s="2" t="s">
        <v>4</v>
      </c>
      <c r="B5" s="9">
        <f>投入金額-貸款金額</f>
        <v>1000000</v>
      </c>
      <c r="M5" s="10"/>
      <c r="N5" s="11"/>
      <c r="O5" s="11"/>
      <c r="P5" s="11"/>
      <c r="Q5" s="11"/>
      <c r="S5" s="6">
        <v>43459</v>
      </c>
      <c r="T5" s="4">
        <v>0.245</v>
      </c>
    </row>
    <row r="6" spans="1:20" x14ac:dyDescent="0.4">
      <c r="A6" s="2" t="s">
        <v>15</v>
      </c>
      <c r="B6" s="12">
        <f>J688/J15-1</f>
        <v>0.1671225560017926</v>
      </c>
      <c r="M6" s="10"/>
      <c r="N6" s="11"/>
      <c r="O6" s="11"/>
      <c r="P6" s="11"/>
      <c r="Q6" s="11"/>
      <c r="S6" s="6">
        <v>43369</v>
      </c>
      <c r="T6" s="4">
        <v>0.27</v>
      </c>
    </row>
    <row r="7" spans="1:20" x14ac:dyDescent="0.4">
      <c r="A7" s="2" t="s">
        <v>17</v>
      </c>
      <c r="B7" s="13">
        <f>(A688-A15)/365</f>
        <v>2.8575342465753426</v>
      </c>
      <c r="M7" s="10"/>
      <c r="N7" s="11"/>
      <c r="O7" s="11"/>
      <c r="P7" s="11"/>
      <c r="Q7" s="11"/>
      <c r="S7" s="6">
        <v>43278</v>
      </c>
      <c r="T7" s="4">
        <v>0.21</v>
      </c>
    </row>
    <row r="8" spans="1:20" x14ac:dyDescent="0.4">
      <c r="A8" s="2" t="s">
        <v>16</v>
      </c>
      <c r="B8" s="12">
        <f>(1+累積報酬率)^(1/期間_年)-1</f>
        <v>5.5571228827261843E-2</v>
      </c>
      <c r="M8" s="10"/>
      <c r="S8" s="6">
        <v>43201</v>
      </c>
      <c r="T8" s="4">
        <v>0.25</v>
      </c>
    </row>
    <row r="9" spans="1:20" x14ac:dyDescent="0.4">
      <c r="A9" s="2" t="s">
        <v>18</v>
      </c>
      <c r="B9" s="12">
        <f>MAX(表格3[累計報酬率])</f>
        <v>0.25506673766158988</v>
      </c>
      <c r="M9" s="10"/>
      <c r="S9" s="6">
        <v>43096</v>
      </c>
      <c r="T9" s="4">
        <v>0.28000000000000003</v>
      </c>
    </row>
    <row r="10" spans="1:20" x14ac:dyDescent="0.4">
      <c r="A10" s="2" t="s">
        <v>19</v>
      </c>
      <c r="B10" s="12">
        <f>MIN(表格3[累計報酬率])</f>
        <v>-0.10152330017040787</v>
      </c>
      <c r="M10" s="10"/>
      <c r="S10" s="6">
        <v>43004</v>
      </c>
      <c r="T10" s="4">
        <v>0.46</v>
      </c>
    </row>
    <row r="11" spans="1:20" x14ac:dyDescent="0.4">
      <c r="B11" s="11"/>
      <c r="M11" s="10"/>
      <c r="O11" s="4" t="s">
        <v>20</v>
      </c>
    </row>
    <row r="12" spans="1:20" x14ac:dyDescent="0.4">
      <c r="M12" s="10"/>
    </row>
    <row r="13" spans="1:20" x14ac:dyDescent="0.4">
      <c r="M13" s="10"/>
    </row>
    <row r="14" spans="1:20" x14ac:dyDescent="0.4">
      <c r="A14" s="1" t="s">
        <v>0</v>
      </c>
      <c r="B14" s="1" t="s">
        <v>1</v>
      </c>
      <c r="C14" s="1" t="s">
        <v>3</v>
      </c>
      <c r="D14" s="1" t="s">
        <v>8</v>
      </c>
      <c r="E14" s="1" t="s">
        <v>10</v>
      </c>
      <c r="F14" s="1" t="s">
        <v>11</v>
      </c>
      <c r="G14" s="1" t="s">
        <v>9</v>
      </c>
      <c r="H14" s="1" t="s">
        <v>14</v>
      </c>
      <c r="I14" s="1" t="s">
        <v>12</v>
      </c>
      <c r="J14" s="1" t="s">
        <v>21</v>
      </c>
      <c r="K14" s="1" t="s">
        <v>13</v>
      </c>
    </row>
    <row r="15" spans="1:20" x14ac:dyDescent="0.4">
      <c r="A15" s="6">
        <v>42746</v>
      </c>
      <c r="B15" s="14">
        <v>39.998800000000003</v>
      </c>
      <c r="C15" s="15">
        <f>投入金額</f>
        <v>1000000</v>
      </c>
      <c r="D15" s="16"/>
      <c r="F15" s="4">
        <f>(表格3[[#This Row],[投入金額]]+表格3[[#This Row],[配息]]-表格3[[#This Row],[利息]])/表格3[[#This Row],[Close]]</f>
        <v>25000.750022500673</v>
      </c>
      <c r="G15" s="4">
        <f>表格3[[#This Row],[增減股數]]</f>
        <v>25000.750022500673</v>
      </c>
      <c r="H15" s="17">
        <f>表格3[[#This Row],[累計股數]]*表格3[[#This Row],[Close]]</f>
        <v>1000000</v>
      </c>
      <c r="I15" s="17">
        <f>表格3[[#This Row],[資產價值]]-投入金額</f>
        <v>0</v>
      </c>
      <c r="J15" s="17">
        <f>自有資金+表格3[[#This Row],[損益金額]]</f>
        <v>1000000</v>
      </c>
      <c r="K15" s="18">
        <f>表格3[[#This Row],[損益金額]]/自有資金</f>
        <v>0</v>
      </c>
    </row>
    <row r="16" spans="1:20" x14ac:dyDescent="0.4">
      <c r="A16" s="6">
        <v>42747</v>
      </c>
      <c r="B16" s="14">
        <v>39.790500000000002</v>
      </c>
      <c r="C16" s="15"/>
      <c r="D16" s="16">
        <f>IFERROR(VLOOKUP(A15,配息表[],2,FALSE),0)*G15</f>
        <v>0</v>
      </c>
      <c r="E16" s="4">
        <f>IF(MONTH(表格3[[#This Row],[Date]])&lt;&gt;MONTH(A15),貸款金額*貸款利率/12,0)</f>
        <v>0</v>
      </c>
      <c r="F16" s="4">
        <f>(表格3[[#This Row],[投入金額]]+表格3[[#This Row],[配息]]-表格3[[#This Row],[利息]])/表格3[[#This Row],[Close]]</f>
        <v>0</v>
      </c>
      <c r="G16" s="4">
        <f>表格3[[#This Row],[增減股數]]+G15</f>
        <v>25000.750022500673</v>
      </c>
      <c r="H16" s="17">
        <f>表格3[[#This Row],[累計股數]]*表格3[[#This Row],[Close]]</f>
        <v>994792.34377031308</v>
      </c>
      <c r="I16" s="17">
        <f>表格3[[#This Row],[資產價值]]-投入金額</f>
        <v>-5207.6562296869233</v>
      </c>
      <c r="J16" s="17">
        <f>自有資金+表格3[[#This Row],[損益金額]]</f>
        <v>994792.34377031308</v>
      </c>
      <c r="K16" s="18">
        <f>表格3[[#This Row],[損益金額]]/自有資金</f>
        <v>-5.2076562296869237E-3</v>
      </c>
    </row>
    <row r="17" spans="1:11" x14ac:dyDescent="0.4">
      <c r="A17" s="6">
        <v>42748</v>
      </c>
      <c r="B17" s="14">
        <v>39.560099999999998</v>
      </c>
      <c r="C17" s="15"/>
      <c r="D17" s="16">
        <f>IFERROR(VLOOKUP(A16,配息表[],2,FALSE),0)*G16</f>
        <v>0</v>
      </c>
      <c r="E17" s="4">
        <f>IF(MONTH(表格3[[#This Row],[Date]])&lt;&gt;MONTH(A16),貸款金額*貸款利率/12,0)</f>
        <v>0</v>
      </c>
      <c r="F17" s="4">
        <f>(表格3[[#This Row],[投入金額]]+表格3[[#This Row],[配息]]-表格3[[#This Row],[利息]])/表格3[[#This Row],[Close]]</f>
        <v>0</v>
      </c>
      <c r="G17" s="4">
        <f>表格3[[#This Row],[增減股數]]+G16</f>
        <v>25000.750022500673</v>
      </c>
      <c r="H17" s="17">
        <f>表格3[[#This Row],[累計股數]]*表格3[[#This Row],[Close]]</f>
        <v>989032.17096512881</v>
      </c>
      <c r="I17" s="17">
        <f>表格3[[#This Row],[資產價值]]-投入金額</f>
        <v>-10967.829034871189</v>
      </c>
      <c r="J17" s="17">
        <f>自有資金+表格3[[#This Row],[損益金額]]</f>
        <v>989032.17096512881</v>
      </c>
      <c r="K17" s="18">
        <f>表格3[[#This Row],[損益金額]]/自有資金</f>
        <v>-1.0967829034871189E-2</v>
      </c>
    </row>
    <row r="18" spans="1:11" x14ac:dyDescent="0.4">
      <c r="A18" s="6">
        <v>42752</v>
      </c>
      <c r="B18" s="14">
        <v>39.83</v>
      </c>
      <c r="C18" s="15"/>
      <c r="D18" s="16">
        <f>IFERROR(VLOOKUP(A17,配息表[],2,FALSE),0)*G17</f>
        <v>0</v>
      </c>
      <c r="E18" s="4">
        <f>IF(MONTH(表格3[[#This Row],[Date]])&lt;&gt;MONTH(A17),貸款金額*貸款利率/12,0)</f>
        <v>0</v>
      </c>
      <c r="F18" s="4">
        <f>(表格3[[#This Row],[投入金額]]+表格3[[#This Row],[配息]]-表格3[[#This Row],[利息]])/表格3[[#This Row],[Close]]</f>
        <v>0</v>
      </c>
      <c r="G18" s="4">
        <f>表格3[[#This Row],[增減股數]]+G17</f>
        <v>25000.750022500673</v>
      </c>
      <c r="H18" s="17">
        <f>表格3[[#This Row],[累計股數]]*表格3[[#This Row],[Close]]</f>
        <v>995779.87339620176</v>
      </c>
      <c r="I18" s="17">
        <f>表格3[[#This Row],[資產價值]]-投入金額</f>
        <v>-4220.1266037982423</v>
      </c>
      <c r="J18" s="17">
        <f>自有資金+表格3[[#This Row],[損益金額]]</f>
        <v>995779.87339620176</v>
      </c>
      <c r="K18" s="18">
        <f>表格3[[#This Row],[損益金額]]/自有資金</f>
        <v>-4.2201266037982426E-3</v>
      </c>
    </row>
    <row r="19" spans="1:11" x14ac:dyDescent="0.4">
      <c r="A19" s="6">
        <v>42753</v>
      </c>
      <c r="B19" s="14">
        <v>39.414700000000003</v>
      </c>
      <c r="C19" s="15"/>
      <c r="D19" s="16">
        <f>IFERROR(VLOOKUP(A18,配息表[],2,FALSE),0)*G18</f>
        <v>0</v>
      </c>
      <c r="E19" s="4">
        <f>IF(MONTH(表格3[[#This Row],[Date]])&lt;&gt;MONTH(A18),貸款金額*貸款利率/12,0)</f>
        <v>0</v>
      </c>
      <c r="F19" s="4">
        <f>(表格3[[#This Row],[投入金額]]+表格3[[#This Row],[配息]]-表格3[[#This Row],[利息]])/表格3[[#This Row],[Close]]</f>
        <v>0</v>
      </c>
      <c r="G19" s="4">
        <f>表格3[[#This Row],[增減股數]]+G18</f>
        <v>25000.750022500673</v>
      </c>
      <c r="H19" s="17">
        <f>表格3[[#This Row],[累計股數]]*表格3[[#This Row],[Close]]</f>
        <v>985397.06191185734</v>
      </c>
      <c r="I19" s="17">
        <f>表格3[[#This Row],[資產價值]]-投入金額</f>
        <v>-14602.938088142662</v>
      </c>
      <c r="J19" s="17">
        <f>自有資金+表格3[[#This Row],[損益金額]]</f>
        <v>985397.06191185734</v>
      </c>
      <c r="K19" s="18">
        <f>表格3[[#This Row],[損益金額]]/自有資金</f>
        <v>-1.4602938088142663E-2</v>
      </c>
    </row>
    <row r="20" spans="1:11" x14ac:dyDescent="0.4">
      <c r="A20" s="6">
        <v>42754</v>
      </c>
      <c r="B20" s="14">
        <v>39.117100000000001</v>
      </c>
      <c r="C20" s="15"/>
      <c r="D20" s="16">
        <f>IFERROR(VLOOKUP(A19,配息表[],2,FALSE),0)*G19</f>
        <v>0</v>
      </c>
      <c r="E20" s="4">
        <f>IF(MONTH(表格3[[#This Row],[Date]])&lt;&gt;MONTH(A19),貸款金額*貸款利率/12,0)</f>
        <v>0</v>
      </c>
      <c r="F20" s="4">
        <f>(表格3[[#This Row],[投入金額]]+表格3[[#This Row],[配息]]-表格3[[#This Row],[利息]])/表格3[[#This Row],[Close]]</f>
        <v>0</v>
      </c>
      <c r="G20" s="4">
        <f>表格3[[#This Row],[增減股數]]+G19</f>
        <v>25000.750022500673</v>
      </c>
      <c r="H20" s="17">
        <f>表格3[[#This Row],[累計股數]]*表格3[[#This Row],[Close]]</f>
        <v>977956.83870516112</v>
      </c>
      <c r="I20" s="17">
        <f>表格3[[#This Row],[資產價值]]-投入金額</f>
        <v>-22043.161294838879</v>
      </c>
      <c r="J20" s="17">
        <f>自有資金+表格3[[#This Row],[損益金額]]</f>
        <v>977956.83870516112</v>
      </c>
      <c r="K20" s="18">
        <f>表格3[[#This Row],[損益金額]]/自有資金</f>
        <v>-2.2043161294838878E-2</v>
      </c>
    </row>
    <row r="21" spans="1:11" x14ac:dyDescent="0.4">
      <c r="A21" s="6">
        <v>42755</v>
      </c>
      <c r="B21" s="14">
        <v>38.929200000000002</v>
      </c>
      <c r="C21" s="15"/>
      <c r="D21" s="16">
        <f>IFERROR(VLOOKUP(A20,配息表[],2,FALSE),0)*G20</f>
        <v>0</v>
      </c>
      <c r="E21" s="4">
        <f>IF(MONTH(表格3[[#This Row],[Date]])&lt;&gt;MONTH(A20),貸款金額*貸款利率/12,0)</f>
        <v>0</v>
      </c>
      <c r="F21" s="4">
        <f>(表格3[[#This Row],[投入金額]]+表格3[[#This Row],[配息]]-表格3[[#This Row],[利息]])/表格3[[#This Row],[Close]]</f>
        <v>0</v>
      </c>
      <c r="G21" s="4">
        <f>表格3[[#This Row],[增減股數]]+G20</f>
        <v>25000.750022500673</v>
      </c>
      <c r="H21" s="17">
        <f>表格3[[#This Row],[累計股數]]*表格3[[#This Row],[Close]]</f>
        <v>973259.19777593331</v>
      </c>
      <c r="I21" s="17">
        <f>表格3[[#This Row],[資產價值]]-投入金額</f>
        <v>-26740.802224066691</v>
      </c>
      <c r="J21" s="17">
        <f>自有資金+表格3[[#This Row],[損益金額]]</f>
        <v>973259.19777593331</v>
      </c>
      <c r="K21" s="18">
        <f>表格3[[#This Row],[損益金額]]/自有資金</f>
        <v>-2.674080222406669E-2</v>
      </c>
    </row>
    <row r="22" spans="1:11" x14ac:dyDescent="0.4">
      <c r="A22" s="6">
        <v>42758</v>
      </c>
      <c r="B22" s="14">
        <v>39.142200000000003</v>
      </c>
      <c r="C22" s="15"/>
      <c r="D22" s="16">
        <f>IFERROR(VLOOKUP(A21,配息表[],2,FALSE),0)*G21</f>
        <v>0</v>
      </c>
      <c r="E22" s="4">
        <f>IF(MONTH(表格3[[#This Row],[Date]])&lt;&gt;MONTH(A21),貸款金額*貸款利率/12,0)</f>
        <v>0</v>
      </c>
      <c r="F22" s="4">
        <f>(表格3[[#This Row],[投入金額]]+表格3[[#This Row],[配息]]-表格3[[#This Row],[利息]])/表格3[[#This Row],[Close]]</f>
        <v>0</v>
      </c>
      <c r="G22" s="4">
        <f>表格3[[#This Row],[增減股數]]+G21</f>
        <v>25000.750022500673</v>
      </c>
      <c r="H22" s="17">
        <f>表格3[[#This Row],[累計股數]]*表格3[[#This Row],[Close]]</f>
        <v>978584.35753072589</v>
      </c>
      <c r="I22" s="17">
        <f>表格3[[#This Row],[資產價值]]-投入金額</f>
        <v>-21415.642469274113</v>
      </c>
      <c r="J22" s="17">
        <f>自有資金+表格3[[#This Row],[損益金額]]</f>
        <v>978584.35753072589</v>
      </c>
      <c r="K22" s="18">
        <f>表格3[[#This Row],[損益金額]]/自有資金</f>
        <v>-2.1415642469274111E-2</v>
      </c>
    </row>
    <row r="23" spans="1:11" x14ac:dyDescent="0.4">
      <c r="A23" s="6">
        <v>42759</v>
      </c>
      <c r="B23" s="14">
        <v>38.637900000000002</v>
      </c>
      <c r="C23" s="15"/>
      <c r="D23" s="16">
        <f>IFERROR(VLOOKUP(A22,配息表[],2,FALSE),0)*G22</f>
        <v>0</v>
      </c>
      <c r="E23" s="4">
        <f>IF(MONTH(表格3[[#This Row],[Date]])&lt;&gt;MONTH(A22),貸款金額*貸款利率/12,0)</f>
        <v>0</v>
      </c>
      <c r="F23" s="4">
        <f>(表格3[[#This Row],[投入金額]]+表格3[[#This Row],[配息]]-表格3[[#This Row],[利息]])/表格3[[#This Row],[Close]]</f>
        <v>0</v>
      </c>
      <c r="G23" s="4">
        <f>表格3[[#This Row],[增減股數]]+G22</f>
        <v>25000.750022500673</v>
      </c>
      <c r="H23" s="17">
        <f>表格3[[#This Row],[累計股數]]*表格3[[#This Row],[Close]]</f>
        <v>965976.47929437878</v>
      </c>
      <c r="I23" s="17">
        <f>表格3[[#This Row],[資產價值]]-投入金額</f>
        <v>-34023.520705621224</v>
      </c>
      <c r="J23" s="17">
        <f>自有資金+表格3[[#This Row],[損益金額]]</f>
        <v>965976.47929437878</v>
      </c>
      <c r="K23" s="18">
        <f>表格3[[#This Row],[損益金額]]/自有資金</f>
        <v>-3.4023520705621223E-2</v>
      </c>
    </row>
    <row r="24" spans="1:11" x14ac:dyDescent="0.4">
      <c r="A24" s="6">
        <v>42768</v>
      </c>
      <c r="B24" s="14">
        <v>38.271999999999998</v>
      </c>
      <c r="C24" s="15"/>
      <c r="D24" s="16">
        <f>IFERROR(VLOOKUP(A23,配息表[],2,FALSE),0)*G23</f>
        <v>0</v>
      </c>
      <c r="E24" s="4">
        <f>IF(MONTH(表格3[[#This Row],[Date]])&lt;&gt;MONTH(A23),貸款金額*貸款利率/12,0)</f>
        <v>0</v>
      </c>
      <c r="F24" s="4">
        <f>(表格3[[#This Row],[投入金額]]+表格3[[#This Row],[配息]]-表格3[[#This Row],[利息]])/表格3[[#This Row],[Close]]</f>
        <v>0</v>
      </c>
      <c r="G24" s="4">
        <f>表格3[[#This Row],[增減股數]]+G23</f>
        <v>25000.750022500673</v>
      </c>
      <c r="H24" s="17">
        <f>表格3[[#This Row],[累計股數]]*表格3[[#This Row],[Close]]</f>
        <v>956828.7048611457</v>
      </c>
      <c r="I24" s="17">
        <f>表格3[[#This Row],[資產價值]]-投入金額</f>
        <v>-43171.295138854301</v>
      </c>
      <c r="J24" s="17">
        <f>自有資金+表格3[[#This Row],[損益金額]]</f>
        <v>956828.7048611457</v>
      </c>
      <c r="K24" s="18">
        <f>表格3[[#This Row],[損益金額]]/自有資金</f>
        <v>-4.3171295138854301E-2</v>
      </c>
    </row>
    <row r="25" spans="1:11" x14ac:dyDescent="0.4">
      <c r="A25" s="6">
        <v>42769</v>
      </c>
      <c r="B25" s="14">
        <v>37.868699999999997</v>
      </c>
      <c r="C25" s="15"/>
      <c r="D25" s="16">
        <f>IFERROR(VLOOKUP(A24,配息表[],2,FALSE),0)*G24</f>
        <v>0</v>
      </c>
      <c r="E25" s="4">
        <f>IF(MONTH(表格3[[#This Row],[Date]])&lt;&gt;MONTH(A24),貸款金額*貸款利率/12,0)</f>
        <v>0</v>
      </c>
      <c r="F25" s="4">
        <f>(表格3[[#This Row],[投入金額]]+表格3[[#This Row],[配息]]-表格3[[#This Row],[利息]])/表格3[[#This Row],[Close]]</f>
        <v>0</v>
      </c>
      <c r="G25" s="4">
        <f>表格3[[#This Row],[增減股數]]+G24</f>
        <v>25000.750022500673</v>
      </c>
      <c r="H25" s="17">
        <f>表格3[[#This Row],[累計股數]]*表格3[[#This Row],[Close]]</f>
        <v>946745.90237707121</v>
      </c>
      <c r="I25" s="17">
        <f>表格3[[#This Row],[資產價值]]-投入金額</f>
        <v>-53254.097622928792</v>
      </c>
      <c r="J25" s="17">
        <f>自有資金+表格3[[#This Row],[損益金額]]</f>
        <v>946745.90237707121</v>
      </c>
      <c r="K25" s="18">
        <f>表格3[[#This Row],[損益金額]]/自有資金</f>
        <v>-5.3254097622928792E-2</v>
      </c>
    </row>
    <row r="26" spans="1:11" x14ac:dyDescent="0.4">
      <c r="A26" s="6">
        <v>42772</v>
      </c>
      <c r="B26" s="14">
        <v>38.177999999999997</v>
      </c>
      <c r="C26" s="15"/>
      <c r="D26" s="16">
        <f>IFERROR(VLOOKUP(A25,配息表[],2,FALSE),0)*G25</f>
        <v>0</v>
      </c>
      <c r="E26" s="4">
        <f>IF(MONTH(表格3[[#This Row],[Date]])&lt;&gt;MONTH(A25),貸款金額*貸款利率/12,0)</f>
        <v>0</v>
      </c>
      <c r="F26" s="4">
        <f>(表格3[[#This Row],[投入金額]]+表格3[[#This Row],[配息]]-表格3[[#This Row],[利息]])/表格3[[#This Row],[Close]]</f>
        <v>0</v>
      </c>
      <c r="G26" s="4">
        <f>表格3[[#This Row],[增減股數]]+G25</f>
        <v>25000.750022500673</v>
      </c>
      <c r="H26" s="17">
        <f>表格3[[#This Row],[累計股數]]*表格3[[#This Row],[Close]]</f>
        <v>954478.63435903064</v>
      </c>
      <c r="I26" s="17">
        <f>表格3[[#This Row],[資產價值]]-投入金額</f>
        <v>-45521.365640969365</v>
      </c>
      <c r="J26" s="17">
        <f>自有資金+表格3[[#This Row],[損益金額]]</f>
        <v>954478.63435903064</v>
      </c>
      <c r="K26" s="18">
        <f>表格3[[#This Row],[損益金額]]/自有資金</f>
        <v>-4.5521365640969362E-2</v>
      </c>
    </row>
    <row r="27" spans="1:11" x14ac:dyDescent="0.4">
      <c r="A27" s="6">
        <v>42773</v>
      </c>
      <c r="B27" s="14">
        <v>38.527900000000002</v>
      </c>
      <c r="C27" s="15"/>
      <c r="D27" s="16">
        <f>IFERROR(VLOOKUP(A26,配息表[],2,FALSE),0)*G26</f>
        <v>0</v>
      </c>
      <c r="E27" s="4">
        <f>IF(MONTH(表格3[[#This Row],[Date]])&lt;&gt;MONTH(A26),貸款金額*貸款利率/12,0)</f>
        <v>0</v>
      </c>
      <c r="F27" s="4">
        <f>(表格3[[#This Row],[投入金額]]+表格3[[#This Row],[配息]]-表格3[[#This Row],[利息]])/表格3[[#This Row],[Close]]</f>
        <v>0</v>
      </c>
      <c r="G27" s="4">
        <f>表格3[[#This Row],[增減股數]]+G26</f>
        <v>25000.750022500673</v>
      </c>
      <c r="H27" s="17">
        <f>表格3[[#This Row],[累計股數]]*表格3[[#This Row],[Close]]</f>
        <v>963226.39679190377</v>
      </c>
      <c r="I27" s="17">
        <f>表格3[[#This Row],[資產價值]]-投入金額</f>
        <v>-36773.603208096232</v>
      </c>
      <c r="J27" s="17">
        <f>自有資金+表格3[[#This Row],[損益金額]]</f>
        <v>963226.39679190377</v>
      </c>
      <c r="K27" s="18">
        <f>表格3[[#This Row],[損益金額]]/自有資金</f>
        <v>-3.677360320809623E-2</v>
      </c>
    </row>
    <row r="28" spans="1:11" x14ac:dyDescent="0.4">
      <c r="A28" s="6">
        <v>42774</v>
      </c>
      <c r="B28" s="14">
        <v>39.082000000000001</v>
      </c>
      <c r="C28" s="15"/>
      <c r="D28" s="16">
        <f>IFERROR(VLOOKUP(A27,配息表[],2,FALSE),0)*G27</f>
        <v>0</v>
      </c>
      <c r="E28" s="4">
        <f>IF(MONTH(表格3[[#This Row],[Date]])&lt;&gt;MONTH(A27),貸款金額*貸款利率/12,0)</f>
        <v>0</v>
      </c>
      <c r="F28" s="4">
        <f>(表格3[[#This Row],[投入金額]]+表格3[[#This Row],[配息]]-表格3[[#This Row],[利息]])/表格3[[#This Row],[Close]]</f>
        <v>0</v>
      </c>
      <c r="G28" s="4">
        <f>表格3[[#This Row],[增減股數]]+G27</f>
        <v>25000.750022500673</v>
      </c>
      <c r="H28" s="17">
        <f>表格3[[#This Row],[累計股數]]*表格3[[#This Row],[Close]]</f>
        <v>977079.31237937137</v>
      </c>
      <c r="I28" s="17">
        <f>表格3[[#This Row],[資產價值]]-投入金額</f>
        <v>-22920.687620628625</v>
      </c>
      <c r="J28" s="17">
        <f>自有資金+表格3[[#This Row],[損益金額]]</f>
        <v>977079.31237937137</v>
      </c>
      <c r="K28" s="18">
        <f>表格3[[#This Row],[損益金額]]/自有資金</f>
        <v>-2.2920687620628623E-2</v>
      </c>
    </row>
    <row r="29" spans="1:11" x14ac:dyDescent="0.4">
      <c r="A29" s="6">
        <v>42775</v>
      </c>
      <c r="B29" s="14">
        <v>38.624200000000002</v>
      </c>
      <c r="C29" s="15"/>
      <c r="D29" s="16">
        <f>IFERROR(VLOOKUP(A28,配息表[],2,FALSE),0)*G28</f>
        <v>0</v>
      </c>
      <c r="E29" s="4">
        <f>IF(MONTH(表格3[[#This Row],[Date]])&lt;&gt;MONTH(A28),貸款金額*貸款利率/12,0)</f>
        <v>0</v>
      </c>
      <c r="F29" s="4">
        <f>(表格3[[#This Row],[投入金額]]+表格3[[#This Row],[配息]]-表格3[[#This Row],[利息]])/表格3[[#This Row],[Close]]</f>
        <v>0</v>
      </c>
      <c r="G29" s="4">
        <f>表格3[[#This Row],[增減股數]]+G28</f>
        <v>25000.750022500673</v>
      </c>
      <c r="H29" s="17">
        <f>表格3[[#This Row],[累計股數]]*表格3[[#This Row],[Close]]</f>
        <v>965633.9690190705</v>
      </c>
      <c r="I29" s="17">
        <f>表格3[[#This Row],[資產價值]]-投入金額</f>
        <v>-34366.030980929499</v>
      </c>
      <c r="J29" s="17">
        <f>自有資金+表格3[[#This Row],[損益金額]]</f>
        <v>965633.9690190705</v>
      </c>
      <c r="K29" s="18">
        <f>表格3[[#This Row],[損益金額]]/自有資金</f>
        <v>-3.4366030980929496E-2</v>
      </c>
    </row>
    <row r="30" spans="1:11" x14ac:dyDescent="0.4">
      <c r="A30" s="6">
        <v>42776</v>
      </c>
      <c r="B30" s="14">
        <v>38.600200000000001</v>
      </c>
      <c r="C30" s="15"/>
      <c r="D30" s="16">
        <f>IFERROR(VLOOKUP(A29,配息表[],2,FALSE),0)*G29</f>
        <v>0</v>
      </c>
      <c r="E30" s="4">
        <f>IF(MONTH(表格3[[#This Row],[Date]])&lt;&gt;MONTH(A29),貸款金額*貸款利率/12,0)</f>
        <v>0</v>
      </c>
      <c r="F30" s="4">
        <f>(表格3[[#This Row],[投入金額]]+表格3[[#This Row],[配息]]-表格3[[#This Row],[利息]])/表格3[[#This Row],[Close]]</f>
        <v>0</v>
      </c>
      <c r="G30" s="4">
        <f>表格3[[#This Row],[增減股數]]+G29</f>
        <v>25000.750022500673</v>
      </c>
      <c r="H30" s="17">
        <f>表格3[[#This Row],[累計股數]]*表格3[[#This Row],[Close]]</f>
        <v>965033.95101853053</v>
      </c>
      <c r="I30" s="17">
        <f>表格3[[#This Row],[資產價值]]-投入金額</f>
        <v>-34966.048981469474</v>
      </c>
      <c r="J30" s="17">
        <f>自有資金+表格3[[#This Row],[損益金額]]</f>
        <v>965033.95101853053</v>
      </c>
      <c r="K30" s="18">
        <f>表格3[[#This Row],[損益金額]]/自有資金</f>
        <v>-3.4966048981469475E-2</v>
      </c>
    </row>
    <row r="31" spans="1:11" x14ac:dyDescent="0.4">
      <c r="A31" s="6">
        <v>42779</v>
      </c>
      <c r="B31" s="14">
        <v>38.299500000000002</v>
      </c>
      <c r="C31" s="15"/>
      <c r="D31" s="16">
        <f>IFERROR(VLOOKUP(A30,配息表[],2,FALSE),0)*G30</f>
        <v>0</v>
      </c>
      <c r="E31" s="4">
        <f>IF(MONTH(表格3[[#This Row],[Date]])&lt;&gt;MONTH(A30),貸款金額*貸款利率/12,0)</f>
        <v>0</v>
      </c>
      <c r="F31" s="4">
        <f>(表格3[[#This Row],[投入金額]]+表格3[[#This Row],[配息]]-表格3[[#This Row],[利息]])/表格3[[#This Row],[Close]]</f>
        <v>0</v>
      </c>
      <c r="G31" s="4">
        <f>表格3[[#This Row],[增減股數]]+G30</f>
        <v>25000.750022500673</v>
      </c>
      <c r="H31" s="17">
        <f>表格3[[#This Row],[累計股數]]*表格3[[#This Row],[Close]]</f>
        <v>957516.22548676457</v>
      </c>
      <c r="I31" s="17">
        <f>表格3[[#This Row],[資產價值]]-投入金額</f>
        <v>-42483.774513235432</v>
      </c>
      <c r="J31" s="17">
        <f>自有資金+表格3[[#This Row],[損益金額]]</f>
        <v>957516.22548676457</v>
      </c>
      <c r="K31" s="18">
        <f>表格3[[#This Row],[損益金額]]/自有資金</f>
        <v>-4.2483774513235435E-2</v>
      </c>
    </row>
    <row r="32" spans="1:11" x14ac:dyDescent="0.4">
      <c r="A32" s="6">
        <v>42780</v>
      </c>
      <c r="B32" s="14">
        <v>37.929299999999998</v>
      </c>
      <c r="C32" s="15"/>
      <c r="D32" s="16">
        <f>IFERROR(VLOOKUP(A31,配息表[],2,FALSE),0)*G31</f>
        <v>0</v>
      </c>
      <c r="E32" s="4">
        <f>IF(MONTH(表格3[[#This Row],[Date]])&lt;&gt;MONTH(A31),貸款金額*貸款利率/12,0)</f>
        <v>0</v>
      </c>
      <c r="F32" s="4">
        <f>(表格3[[#This Row],[投入金額]]+表格3[[#This Row],[配息]]-表格3[[#This Row],[利息]])/表格3[[#This Row],[Close]]</f>
        <v>0</v>
      </c>
      <c r="G32" s="4">
        <f>表格3[[#This Row],[增減股數]]+G31</f>
        <v>25000.750022500673</v>
      </c>
      <c r="H32" s="17">
        <f>表格3[[#This Row],[累計股數]]*表格3[[#This Row],[Close]]</f>
        <v>948260.94782843476</v>
      </c>
      <c r="I32" s="17">
        <f>表格3[[#This Row],[資產價值]]-投入金額</f>
        <v>-51739.052171565243</v>
      </c>
      <c r="J32" s="17">
        <f>自有資金+表格3[[#This Row],[損益金額]]</f>
        <v>948260.94782843476</v>
      </c>
      <c r="K32" s="18">
        <f>表格3[[#This Row],[損益金額]]/自有資金</f>
        <v>-5.1739052171565242E-2</v>
      </c>
    </row>
    <row r="33" spans="1:11" x14ac:dyDescent="0.4">
      <c r="A33" s="6">
        <v>42781</v>
      </c>
      <c r="B33" s="14">
        <v>37.610599999999998</v>
      </c>
      <c r="C33" s="15"/>
      <c r="D33" s="16">
        <f>IFERROR(VLOOKUP(A32,配息表[],2,FALSE),0)*G32</f>
        <v>0</v>
      </c>
      <c r="E33" s="4">
        <f>IF(MONTH(表格3[[#This Row],[Date]])&lt;&gt;MONTH(A32),貸款金額*貸款利率/12,0)</f>
        <v>0</v>
      </c>
      <c r="F33" s="4">
        <f>(表格3[[#This Row],[投入金額]]+表格3[[#This Row],[配息]]-表格3[[#This Row],[利息]])/表格3[[#This Row],[Close]]</f>
        <v>0</v>
      </c>
      <c r="G33" s="4">
        <f>表格3[[#This Row],[增減股數]]+G32</f>
        <v>25000.750022500673</v>
      </c>
      <c r="H33" s="17">
        <f>表格3[[#This Row],[累計股數]]*表格3[[#This Row],[Close]]</f>
        <v>940293.20879626379</v>
      </c>
      <c r="I33" s="17">
        <f>表格3[[#This Row],[資產價值]]-投入金額</f>
        <v>-59706.791203736211</v>
      </c>
      <c r="J33" s="17">
        <f>自有資金+表格3[[#This Row],[損益金額]]</f>
        <v>940293.20879626379</v>
      </c>
      <c r="K33" s="18">
        <f>表格3[[#This Row],[損益金額]]/自有資金</f>
        <v>-5.9706791203736211E-2</v>
      </c>
    </row>
    <row r="34" spans="1:11" x14ac:dyDescent="0.4">
      <c r="A34" s="6">
        <v>42782</v>
      </c>
      <c r="B34" s="14">
        <v>37.961799999999997</v>
      </c>
      <c r="C34" s="15"/>
      <c r="D34" s="16">
        <f>IFERROR(VLOOKUP(A33,配息表[],2,FALSE),0)*G33</f>
        <v>0</v>
      </c>
      <c r="E34" s="4">
        <f>IF(MONTH(表格3[[#This Row],[Date]])&lt;&gt;MONTH(A33),貸款金額*貸款利率/12,0)</f>
        <v>0</v>
      </c>
      <c r="F34" s="4">
        <f>(表格3[[#This Row],[投入金額]]+表格3[[#This Row],[配息]]-表格3[[#This Row],[利息]])/表格3[[#This Row],[Close]]</f>
        <v>0</v>
      </c>
      <c r="G34" s="4">
        <f>表格3[[#This Row],[增減股數]]+G33</f>
        <v>25000.750022500673</v>
      </c>
      <c r="H34" s="17">
        <f>表格3[[#This Row],[累計股數]]*表格3[[#This Row],[Close]]</f>
        <v>949073.472204166</v>
      </c>
      <c r="I34" s="17">
        <f>表格3[[#This Row],[資產價值]]-投入金額</f>
        <v>-50926.527795834001</v>
      </c>
      <c r="J34" s="17">
        <f>自有資金+表格3[[#This Row],[損益金額]]</f>
        <v>949073.472204166</v>
      </c>
      <c r="K34" s="18">
        <f>表格3[[#This Row],[損益金額]]/自有資金</f>
        <v>-5.0926527795834002E-2</v>
      </c>
    </row>
    <row r="35" spans="1:11" x14ac:dyDescent="0.4">
      <c r="A35" s="6">
        <v>42783</v>
      </c>
      <c r="B35" s="14">
        <v>38.097000000000001</v>
      </c>
      <c r="C35" s="15"/>
      <c r="D35" s="16">
        <f>IFERROR(VLOOKUP(A34,配息表[],2,FALSE),0)*G34</f>
        <v>0</v>
      </c>
      <c r="E35" s="4">
        <f>IF(MONTH(表格3[[#This Row],[Date]])&lt;&gt;MONTH(A34),貸款金額*貸款利率/12,0)</f>
        <v>0</v>
      </c>
      <c r="F35" s="4">
        <f>(表格3[[#This Row],[投入金額]]+表格3[[#This Row],[配息]]-表格3[[#This Row],[利息]])/表格3[[#This Row],[Close]]</f>
        <v>0</v>
      </c>
      <c r="G35" s="4">
        <f>表格3[[#This Row],[增減股數]]+G34</f>
        <v>25000.750022500673</v>
      </c>
      <c r="H35" s="17">
        <f>表格3[[#This Row],[累計股數]]*表格3[[#This Row],[Close]]</f>
        <v>952453.57360720821</v>
      </c>
      <c r="I35" s="17">
        <f>表格3[[#This Row],[資產價值]]-投入金額</f>
        <v>-47546.426392791793</v>
      </c>
      <c r="J35" s="17">
        <f>自有資金+表格3[[#This Row],[損益金額]]</f>
        <v>952453.57360720821</v>
      </c>
      <c r="K35" s="18">
        <f>表格3[[#This Row],[損益金額]]/自有資金</f>
        <v>-4.7546426392791795E-2</v>
      </c>
    </row>
    <row r="36" spans="1:11" x14ac:dyDescent="0.4">
      <c r="A36" s="6">
        <v>42787</v>
      </c>
      <c r="B36" s="14">
        <v>38.1312</v>
      </c>
      <c r="C36" s="15"/>
      <c r="D36" s="16">
        <f>IFERROR(VLOOKUP(A35,配息表[],2,FALSE),0)*G35</f>
        <v>0</v>
      </c>
      <c r="E36" s="4">
        <f>IF(MONTH(表格3[[#This Row],[Date]])&lt;&gt;MONTH(A35),貸款金額*貸款利率/12,0)</f>
        <v>0</v>
      </c>
      <c r="F36" s="4">
        <f>(表格3[[#This Row],[投入金額]]+表格3[[#This Row],[配息]]-表格3[[#This Row],[利息]])/表格3[[#This Row],[Close]]</f>
        <v>0</v>
      </c>
      <c r="G36" s="4">
        <f>表格3[[#This Row],[增減股數]]+G35</f>
        <v>25000.750022500673</v>
      </c>
      <c r="H36" s="17">
        <f>表格3[[#This Row],[累計股數]]*表格3[[#This Row],[Close]]</f>
        <v>953308.59925797768</v>
      </c>
      <c r="I36" s="17">
        <f>表格3[[#This Row],[資產價值]]-投入金額</f>
        <v>-46691.400742022321</v>
      </c>
      <c r="J36" s="17">
        <f>自有資金+表格3[[#This Row],[損益金額]]</f>
        <v>953308.59925797768</v>
      </c>
      <c r="K36" s="18">
        <f>表格3[[#This Row],[損益金額]]/自有資金</f>
        <v>-4.669140074202232E-2</v>
      </c>
    </row>
    <row r="37" spans="1:11" x14ac:dyDescent="0.4">
      <c r="A37" s="6">
        <v>42788</v>
      </c>
      <c r="B37" s="14">
        <v>38.1541</v>
      </c>
      <c r="C37" s="15"/>
      <c r="D37" s="16">
        <f>IFERROR(VLOOKUP(A36,配息表[],2,FALSE),0)*G36</f>
        <v>0</v>
      </c>
      <c r="E37" s="4">
        <f>IF(MONTH(表格3[[#This Row],[Date]])&lt;&gt;MONTH(A36),貸款金額*貸款利率/12,0)</f>
        <v>0</v>
      </c>
      <c r="F37" s="4">
        <f>(表格3[[#This Row],[投入金額]]+表格3[[#This Row],[配息]]-表格3[[#This Row],[利息]])/表格3[[#This Row],[Close]]</f>
        <v>0</v>
      </c>
      <c r="G37" s="4">
        <f>表格3[[#This Row],[增減股數]]+G36</f>
        <v>25000.750022500673</v>
      </c>
      <c r="H37" s="17">
        <f>表格3[[#This Row],[累計股數]]*表格3[[#This Row],[Close]]</f>
        <v>953881.11643349298</v>
      </c>
      <c r="I37" s="17">
        <f>表格3[[#This Row],[資產價值]]-投入金額</f>
        <v>-46118.883566507022</v>
      </c>
      <c r="J37" s="17">
        <f>自有資金+表格3[[#This Row],[損益金額]]</f>
        <v>953881.11643349298</v>
      </c>
      <c r="K37" s="18">
        <f>表格3[[#This Row],[損益金額]]/自有資金</f>
        <v>-4.6118883566507021E-2</v>
      </c>
    </row>
    <row r="38" spans="1:11" x14ac:dyDescent="0.4">
      <c r="A38" s="6">
        <v>42789</v>
      </c>
      <c r="B38" s="14">
        <v>38.212899999999998</v>
      </c>
      <c r="C38" s="15"/>
      <c r="D38" s="16">
        <f>IFERROR(VLOOKUP(A37,配息表[],2,FALSE),0)*G37</f>
        <v>0</v>
      </c>
      <c r="E38" s="4">
        <f>IF(MONTH(表格3[[#This Row],[Date]])&lt;&gt;MONTH(A37),貸款金額*貸款利率/12,0)</f>
        <v>0</v>
      </c>
      <c r="F38" s="4">
        <f>(表格3[[#This Row],[投入金額]]+表格3[[#This Row],[配息]]-表格3[[#This Row],[利息]])/表格3[[#This Row],[Close]]</f>
        <v>0</v>
      </c>
      <c r="G38" s="4">
        <f>表格3[[#This Row],[增減股數]]+G37</f>
        <v>25000.750022500673</v>
      </c>
      <c r="H38" s="17">
        <f>表格3[[#This Row],[累計股數]]*表格3[[#This Row],[Close]]</f>
        <v>955351.16053481598</v>
      </c>
      <c r="I38" s="17">
        <f>表格3[[#This Row],[資產價值]]-投入金額</f>
        <v>-44648.839465184021</v>
      </c>
      <c r="J38" s="17">
        <f>自有資金+表格3[[#This Row],[損益金額]]</f>
        <v>955351.16053481598</v>
      </c>
      <c r="K38" s="18">
        <f>表格3[[#This Row],[損益金額]]/自有資金</f>
        <v>-4.4648839465184019E-2</v>
      </c>
    </row>
    <row r="39" spans="1:11" x14ac:dyDescent="0.4">
      <c r="A39" s="6">
        <v>42790</v>
      </c>
      <c r="B39" s="14">
        <v>38.558300000000003</v>
      </c>
      <c r="C39" s="15"/>
      <c r="D39" s="16">
        <f>IFERROR(VLOOKUP(A38,配息表[],2,FALSE),0)*G38</f>
        <v>0</v>
      </c>
      <c r="E39" s="4">
        <f>IF(MONTH(表格3[[#This Row],[Date]])&lt;&gt;MONTH(A38),貸款金額*貸款利率/12,0)</f>
        <v>0</v>
      </c>
      <c r="F39" s="4">
        <f>(表格3[[#This Row],[投入金額]]+表格3[[#This Row],[配息]]-表格3[[#This Row],[利息]])/表格3[[#This Row],[Close]]</f>
        <v>0</v>
      </c>
      <c r="G39" s="4">
        <f>表格3[[#This Row],[增減股數]]+G38</f>
        <v>25000.750022500673</v>
      </c>
      <c r="H39" s="17">
        <f>表格3[[#This Row],[累計股數]]*表格3[[#This Row],[Close]]</f>
        <v>963986.41959258774</v>
      </c>
      <c r="I39" s="17">
        <f>表格3[[#This Row],[資產價值]]-投入金額</f>
        <v>-36013.580407412257</v>
      </c>
      <c r="J39" s="17">
        <f>自有資金+表格3[[#This Row],[損益金額]]</f>
        <v>963986.41959258774</v>
      </c>
      <c r="K39" s="18">
        <f>表格3[[#This Row],[損益金額]]/自有資金</f>
        <v>-3.601358040741226E-2</v>
      </c>
    </row>
    <row r="40" spans="1:11" x14ac:dyDescent="0.4">
      <c r="A40" s="6">
        <v>42795</v>
      </c>
      <c r="B40" s="14">
        <v>37.856299999999997</v>
      </c>
      <c r="C40" s="15"/>
      <c r="D40" s="16">
        <f>IFERROR(VLOOKUP(A39,配息表[],2,FALSE),0)*G39</f>
        <v>0</v>
      </c>
      <c r="E40" s="4">
        <f>IF(MONTH(表格3[[#This Row],[Date]])&lt;&gt;MONTH(A39),貸款金額*貸款利率/12,0)</f>
        <v>0</v>
      </c>
      <c r="F40" s="4">
        <f>(表格3[[#This Row],[投入金額]]+表格3[[#This Row],[配息]]-表格3[[#This Row],[利息]])/表格3[[#This Row],[Close]]</f>
        <v>0</v>
      </c>
      <c r="G40" s="4">
        <f>表格3[[#This Row],[增減股數]]+G39</f>
        <v>25000.750022500673</v>
      </c>
      <c r="H40" s="17">
        <f>表格3[[#This Row],[累計股數]]*表格3[[#This Row],[Close]]</f>
        <v>946435.89307679213</v>
      </c>
      <c r="I40" s="17">
        <f>表格3[[#This Row],[資產價值]]-投入金額</f>
        <v>-53564.106923207873</v>
      </c>
      <c r="J40" s="17">
        <f>自有資金+表格3[[#This Row],[損益金額]]</f>
        <v>946435.89307679213</v>
      </c>
      <c r="K40" s="18">
        <f>表格3[[#This Row],[損益金額]]/自有資金</f>
        <v>-5.3564106923207871E-2</v>
      </c>
    </row>
    <row r="41" spans="1:11" x14ac:dyDescent="0.4">
      <c r="A41" s="6">
        <v>42796</v>
      </c>
      <c r="B41" s="14">
        <v>37.823599999999999</v>
      </c>
      <c r="C41" s="15"/>
      <c r="D41" s="16">
        <f>IFERROR(VLOOKUP(A40,配息表[],2,FALSE),0)*G40</f>
        <v>0</v>
      </c>
      <c r="E41" s="4">
        <f>IF(MONTH(表格3[[#This Row],[Date]])&lt;&gt;MONTH(A40),貸款金額*貸款利率/12,0)</f>
        <v>0</v>
      </c>
      <c r="F41" s="4">
        <f>(表格3[[#This Row],[投入金額]]+表格3[[#This Row],[配息]]-表格3[[#This Row],[利息]])/表格3[[#This Row],[Close]]</f>
        <v>0</v>
      </c>
      <c r="G41" s="4">
        <f>表格3[[#This Row],[增減股數]]+G40</f>
        <v>25000.750022500673</v>
      </c>
      <c r="H41" s="17">
        <f>表格3[[#This Row],[累計股數]]*表格3[[#This Row],[Close]]</f>
        <v>945618.36855105648</v>
      </c>
      <c r="I41" s="17">
        <f>表格3[[#This Row],[資產價值]]-投入金額</f>
        <v>-54381.631448943517</v>
      </c>
      <c r="J41" s="17">
        <f>自有資金+表格3[[#This Row],[損益金額]]</f>
        <v>945618.36855105648</v>
      </c>
      <c r="K41" s="18">
        <f>表格3[[#This Row],[損益金額]]/自有資金</f>
        <v>-5.4381631448943514E-2</v>
      </c>
    </row>
    <row r="42" spans="1:11" x14ac:dyDescent="0.4">
      <c r="A42" s="6">
        <v>42797</v>
      </c>
      <c r="B42" s="14">
        <v>38.202599999999997</v>
      </c>
      <c r="C42" s="15"/>
      <c r="D42" s="16">
        <f>IFERROR(VLOOKUP(A41,配息表[],2,FALSE),0)*G41</f>
        <v>0</v>
      </c>
      <c r="E42" s="4">
        <f>IF(MONTH(表格3[[#This Row],[Date]])&lt;&gt;MONTH(A41),貸款金額*貸款利率/12,0)</f>
        <v>0</v>
      </c>
      <c r="F42" s="4">
        <f>(表格3[[#This Row],[投入金額]]+表格3[[#This Row],[配息]]-表格3[[#This Row],[利息]])/表格3[[#This Row],[Close]]</f>
        <v>0</v>
      </c>
      <c r="G42" s="4">
        <f>表格3[[#This Row],[增減股數]]+G41</f>
        <v>25000.750022500673</v>
      </c>
      <c r="H42" s="17">
        <f>表格3[[#This Row],[累計股數]]*表格3[[#This Row],[Close]]</f>
        <v>955093.65280958416</v>
      </c>
      <c r="I42" s="17">
        <f>表格3[[#This Row],[資產價值]]-投入金額</f>
        <v>-44906.347190415836</v>
      </c>
      <c r="J42" s="17">
        <f>自有資金+表格3[[#This Row],[損益金額]]</f>
        <v>955093.65280958416</v>
      </c>
      <c r="K42" s="18">
        <f>表格3[[#This Row],[損益金額]]/自有資金</f>
        <v>-4.4906347190415835E-2</v>
      </c>
    </row>
    <row r="43" spans="1:11" x14ac:dyDescent="0.4">
      <c r="A43" s="6">
        <v>42800</v>
      </c>
      <c r="B43" s="14">
        <v>38.002600000000001</v>
      </c>
      <c r="C43" s="15"/>
      <c r="D43" s="16">
        <f>IFERROR(VLOOKUP(A42,配息表[],2,FALSE),0)*G42</f>
        <v>0</v>
      </c>
      <c r="E43" s="4">
        <f>IF(MONTH(表格3[[#This Row],[Date]])&lt;&gt;MONTH(A42),貸款金額*貸款利率/12,0)</f>
        <v>0</v>
      </c>
      <c r="F43" s="4">
        <f>(表格3[[#This Row],[投入金額]]+表格3[[#This Row],[配息]]-表格3[[#This Row],[利息]])/表格3[[#This Row],[Close]]</f>
        <v>0</v>
      </c>
      <c r="G43" s="4">
        <f>表格3[[#This Row],[增減股數]]+G42</f>
        <v>25000.750022500673</v>
      </c>
      <c r="H43" s="17">
        <f>表格3[[#This Row],[累計股數]]*表格3[[#This Row],[Close]]</f>
        <v>950093.50280508411</v>
      </c>
      <c r="I43" s="17">
        <f>表格3[[#This Row],[資產價值]]-投入金額</f>
        <v>-49906.497194915893</v>
      </c>
      <c r="J43" s="17">
        <f>自有資金+表格3[[#This Row],[損益金額]]</f>
        <v>950093.50280508411</v>
      </c>
      <c r="K43" s="18">
        <f>表格3[[#This Row],[損益金額]]/自有資金</f>
        <v>-4.990649719491589E-2</v>
      </c>
    </row>
    <row r="44" spans="1:11" x14ac:dyDescent="0.4">
      <c r="A44" s="6">
        <v>42801</v>
      </c>
      <c r="B44" s="14">
        <v>37.808</v>
      </c>
      <c r="C44" s="15"/>
      <c r="D44" s="16">
        <f>IFERROR(VLOOKUP(A43,配息表[],2,FALSE),0)*G43</f>
        <v>0</v>
      </c>
      <c r="E44" s="4">
        <f>IF(MONTH(表格3[[#This Row],[Date]])&lt;&gt;MONTH(A43),貸款金額*貸款利率/12,0)</f>
        <v>0</v>
      </c>
      <c r="F44" s="4">
        <f>(表格3[[#This Row],[投入金額]]+表格3[[#This Row],[配息]]-表格3[[#This Row],[利息]])/表格3[[#This Row],[Close]]</f>
        <v>0</v>
      </c>
      <c r="G44" s="4">
        <f>表格3[[#This Row],[增減股數]]+G43</f>
        <v>25000.750022500673</v>
      </c>
      <c r="H44" s="17">
        <f>表格3[[#This Row],[累計股數]]*表格3[[#This Row],[Close]]</f>
        <v>945228.35685070546</v>
      </c>
      <c r="I44" s="17">
        <f>表格3[[#This Row],[資產價值]]-投入金額</f>
        <v>-54771.643149294541</v>
      </c>
      <c r="J44" s="17">
        <f>自有資金+表格3[[#This Row],[損益金額]]</f>
        <v>945228.35685070546</v>
      </c>
      <c r="K44" s="18">
        <f>表格3[[#This Row],[損益金額]]/自有資金</f>
        <v>-5.4771643149294544E-2</v>
      </c>
    </row>
    <row r="45" spans="1:11" x14ac:dyDescent="0.4">
      <c r="A45" s="6">
        <v>42802</v>
      </c>
      <c r="B45" s="14">
        <v>37.587400000000002</v>
      </c>
      <c r="C45" s="15"/>
      <c r="D45" s="16">
        <f>IFERROR(VLOOKUP(A44,配息表[],2,FALSE),0)*G44</f>
        <v>0</v>
      </c>
      <c r="E45" s="4">
        <f>IF(MONTH(表格3[[#This Row],[Date]])&lt;&gt;MONTH(A44),貸款金額*貸款利率/12,0)</f>
        <v>0</v>
      </c>
      <c r="F45" s="4">
        <f>(表格3[[#This Row],[投入金額]]+表格3[[#This Row],[配息]]-表格3[[#This Row],[利息]])/表格3[[#This Row],[Close]]</f>
        <v>0</v>
      </c>
      <c r="G45" s="4">
        <f>表格3[[#This Row],[增減股數]]+G44</f>
        <v>25000.750022500673</v>
      </c>
      <c r="H45" s="17">
        <f>表格3[[#This Row],[累計股數]]*表格3[[#This Row],[Close]]</f>
        <v>939713.19139574189</v>
      </c>
      <c r="I45" s="17">
        <f>表格3[[#This Row],[資產價值]]-投入金額</f>
        <v>-60286.808604258113</v>
      </c>
      <c r="J45" s="17">
        <f>自有資金+表格3[[#This Row],[損益金額]]</f>
        <v>939713.19139574189</v>
      </c>
      <c r="K45" s="18">
        <f>表格3[[#This Row],[損益金額]]/自有資金</f>
        <v>-6.0286808604258113E-2</v>
      </c>
    </row>
    <row r="46" spans="1:11" x14ac:dyDescent="0.4">
      <c r="A46" s="6">
        <v>42803</v>
      </c>
      <c r="B46" s="14">
        <v>37.496400000000001</v>
      </c>
      <c r="C46" s="15"/>
      <c r="D46" s="16">
        <f>IFERROR(VLOOKUP(A45,配息表[],2,FALSE),0)*G45</f>
        <v>0</v>
      </c>
      <c r="E46" s="4">
        <f>IF(MONTH(表格3[[#This Row],[Date]])&lt;&gt;MONTH(A45),貸款金額*貸款利率/12,0)</f>
        <v>0</v>
      </c>
      <c r="F46" s="4">
        <f>(表格3[[#This Row],[投入金額]]+表格3[[#This Row],[配息]]-表格3[[#This Row],[利息]])/表格3[[#This Row],[Close]]</f>
        <v>0</v>
      </c>
      <c r="G46" s="4">
        <f>表格3[[#This Row],[增減股數]]+G45</f>
        <v>25000.750022500673</v>
      </c>
      <c r="H46" s="17">
        <f>表格3[[#This Row],[累計股數]]*表格3[[#This Row],[Close]]</f>
        <v>937438.12314369425</v>
      </c>
      <c r="I46" s="17">
        <f>表格3[[#This Row],[資產價值]]-投入金額</f>
        <v>-62561.876856305753</v>
      </c>
      <c r="J46" s="17">
        <f>自有資金+表格3[[#This Row],[損益金額]]</f>
        <v>937438.12314369425</v>
      </c>
      <c r="K46" s="18">
        <f>表格3[[#This Row],[損益金額]]/自有資金</f>
        <v>-6.2561876856305751E-2</v>
      </c>
    </row>
    <row r="47" spans="1:11" x14ac:dyDescent="0.4">
      <c r="A47" s="6">
        <v>42804</v>
      </c>
      <c r="B47" s="14">
        <v>37.572400000000002</v>
      </c>
      <c r="C47" s="15"/>
      <c r="D47" s="16">
        <f>IFERROR(VLOOKUP(A46,配息表[],2,FALSE),0)*G46</f>
        <v>0</v>
      </c>
      <c r="E47" s="4">
        <f>IF(MONTH(表格3[[#This Row],[Date]])&lt;&gt;MONTH(A46),貸款金額*貸款利率/12,0)</f>
        <v>0</v>
      </c>
      <c r="F47" s="4">
        <f>(表格3[[#This Row],[投入金額]]+表格3[[#This Row],[配息]]-表格3[[#This Row],[利息]])/表格3[[#This Row],[Close]]</f>
        <v>0</v>
      </c>
      <c r="G47" s="4">
        <f>表格3[[#This Row],[增減股數]]+G46</f>
        <v>25000.750022500673</v>
      </c>
      <c r="H47" s="17">
        <f>表格3[[#This Row],[累計股數]]*表格3[[#This Row],[Close]]</f>
        <v>939338.1801454043</v>
      </c>
      <c r="I47" s="17">
        <f>表格3[[#This Row],[資產價值]]-投入金額</f>
        <v>-60661.819854595698</v>
      </c>
      <c r="J47" s="17">
        <f>自有資金+表格3[[#This Row],[損益金額]]</f>
        <v>939338.1801454043</v>
      </c>
      <c r="K47" s="18">
        <f>表格3[[#This Row],[損益金額]]/自有資金</f>
        <v>-6.0661819854595699E-2</v>
      </c>
    </row>
    <row r="48" spans="1:11" x14ac:dyDescent="0.4">
      <c r="A48" s="6">
        <v>42807</v>
      </c>
      <c r="B48" s="14">
        <v>37.2849</v>
      </c>
      <c r="C48" s="15"/>
      <c r="D48" s="16">
        <f>IFERROR(VLOOKUP(A47,配息表[],2,FALSE),0)*G47</f>
        <v>0</v>
      </c>
      <c r="E48" s="4">
        <f>IF(MONTH(表格3[[#This Row],[Date]])&lt;&gt;MONTH(A47),貸款金額*貸款利率/12,0)</f>
        <v>0</v>
      </c>
      <c r="F48" s="4">
        <f>(表格3[[#This Row],[投入金額]]+表格3[[#This Row],[配息]]-表格3[[#This Row],[利息]])/表格3[[#This Row],[Close]]</f>
        <v>0</v>
      </c>
      <c r="G48" s="4">
        <f>表格3[[#This Row],[增減股數]]+G47</f>
        <v>25000.750022500673</v>
      </c>
      <c r="H48" s="17">
        <f>表格3[[#This Row],[累計股數]]*表格3[[#This Row],[Close]]</f>
        <v>932150.46451393538</v>
      </c>
      <c r="I48" s="17">
        <f>表格3[[#This Row],[資產價值]]-投入金額</f>
        <v>-67849.535486064618</v>
      </c>
      <c r="J48" s="17">
        <f>自有資金+表格3[[#This Row],[損益金額]]</f>
        <v>932150.46451393538</v>
      </c>
      <c r="K48" s="18">
        <f>表格3[[#This Row],[損益金額]]/自有資金</f>
        <v>-6.7849535486064622E-2</v>
      </c>
    </row>
    <row r="49" spans="1:11" x14ac:dyDescent="0.4">
      <c r="A49" s="6">
        <v>42808</v>
      </c>
      <c r="B49" s="4">
        <v>37.453600000000002</v>
      </c>
      <c r="C49" s="15"/>
      <c r="D49" s="16">
        <f>IFERROR(VLOOKUP(A48,配息表[],2,FALSE),0)*G48</f>
        <v>0</v>
      </c>
      <c r="E49" s="4">
        <f>IF(MONTH(表格3[[#This Row],[Date]])&lt;&gt;MONTH(A48),貸款金額*貸款利率/12,0)</f>
        <v>0</v>
      </c>
      <c r="F49" s="4">
        <f>(表格3[[#This Row],[投入金額]]+表格3[[#This Row],[配息]]-表格3[[#This Row],[利息]])/表格3[[#This Row],[Close]]</f>
        <v>0</v>
      </c>
      <c r="G49" s="4">
        <f>表格3[[#This Row],[增減股數]]+G48</f>
        <v>25000.750022500673</v>
      </c>
      <c r="H49" s="17">
        <f>表格3[[#This Row],[累計股數]]*表格3[[#This Row],[Close]]</f>
        <v>936368.09104273131</v>
      </c>
      <c r="I49" s="17">
        <f>表格3[[#This Row],[資產價值]]-投入金額</f>
        <v>-63631.908957268693</v>
      </c>
      <c r="J49" s="17">
        <f>自有資金+表格3[[#This Row],[損益金額]]</f>
        <v>936368.09104273131</v>
      </c>
      <c r="K49" s="18">
        <f>表格3[[#This Row],[損益金額]]/自有資金</f>
        <v>-6.3631908957268696E-2</v>
      </c>
    </row>
    <row r="50" spans="1:11" x14ac:dyDescent="0.4">
      <c r="A50" s="6">
        <v>42809</v>
      </c>
      <c r="B50" s="4">
        <v>37.666200000000003</v>
      </c>
      <c r="C50" s="15"/>
      <c r="D50" s="16">
        <f>IFERROR(VLOOKUP(A49,配息表[],2,FALSE),0)*G49</f>
        <v>0</v>
      </c>
      <c r="E50" s="4">
        <f>IF(MONTH(表格3[[#This Row],[Date]])&lt;&gt;MONTH(A49),貸款金額*貸款利率/12,0)</f>
        <v>0</v>
      </c>
      <c r="F50" s="19">
        <f>(表格3[[#This Row],[投入金額]]+表格3[[#This Row],[配息]]-表格3[[#This Row],[利息]])/表格3[[#This Row],[Close]]</f>
        <v>0</v>
      </c>
      <c r="G50" s="4">
        <f>表格3[[#This Row],[增減股數]]+G49</f>
        <v>25000.750022500673</v>
      </c>
      <c r="H50" s="17">
        <f>表格3[[#This Row],[累計股數]]*表格3[[#This Row],[Close]]</f>
        <v>941683.25049751496</v>
      </c>
      <c r="I50" s="17">
        <f>表格3[[#This Row],[資產價值]]-投入金額</f>
        <v>-58316.749502485036</v>
      </c>
      <c r="J50" s="17">
        <f>自有資金+表格3[[#This Row],[損益金額]]</f>
        <v>941683.25049751496</v>
      </c>
      <c r="K50" s="18">
        <f>表格3[[#This Row],[損益金額]]/自有資金</f>
        <v>-5.8316749502485034E-2</v>
      </c>
    </row>
    <row r="51" spans="1:11" x14ac:dyDescent="0.4">
      <c r="A51" s="6">
        <v>42810</v>
      </c>
      <c r="B51" s="4">
        <v>37.360599999999998</v>
      </c>
      <c r="C51" s="15"/>
      <c r="D51" s="16">
        <f>IFERROR(VLOOKUP(A50,配息表[],2,FALSE),0)*G50</f>
        <v>0</v>
      </c>
      <c r="E51" s="4">
        <f>IF(MONTH(表格3[[#This Row],[Date]])&lt;&gt;MONTH(A50),貸款金額*貸款利率/12,0)</f>
        <v>0</v>
      </c>
      <c r="F51" s="19">
        <f>(表格3[[#This Row],[投入金額]]+表格3[[#This Row],[配息]]-表格3[[#This Row],[利息]])/表格3[[#This Row],[Close]]</f>
        <v>0</v>
      </c>
      <c r="G51" s="4">
        <f>表格3[[#This Row],[增減股數]]+G50</f>
        <v>25000.750022500673</v>
      </c>
      <c r="H51" s="17">
        <f>表格3[[#This Row],[累計股數]]*表格3[[#This Row],[Close]]</f>
        <v>934043.0212906386</v>
      </c>
      <c r="I51" s="17">
        <f>表格3[[#This Row],[資產價值]]-投入金額</f>
        <v>-65956.9787093614</v>
      </c>
      <c r="J51" s="17">
        <f>自有資金+表格3[[#This Row],[損益金額]]</f>
        <v>934043.0212906386</v>
      </c>
      <c r="K51" s="18">
        <f>表格3[[#This Row],[損益金額]]/自有資金</f>
        <v>-6.5956978709361402E-2</v>
      </c>
    </row>
    <row r="52" spans="1:11" x14ac:dyDescent="0.4">
      <c r="A52" s="6">
        <v>42811</v>
      </c>
      <c r="B52" s="4">
        <v>37.495199999999997</v>
      </c>
      <c r="C52" s="15"/>
      <c r="D52" s="16">
        <f>IFERROR(VLOOKUP(A51,配息表[],2,FALSE),0)*G51</f>
        <v>0</v>
      </c>
      <c r="E52" s="4">
        <f>IF(MONTH(表格3[[#This Row],[Date]])&lt;&gt;MONTH(A51),貸款金額*貸款利率/12,0)</f>
        <v>0</v>
      </c>
      <c r="F52" s="19">
        <f>(表格3[[#This Row],[投入金額]]+表格3[[#This Row],[配息]]-表格3[[#This Row],[利息]])/表格3[[#This Row],[Close]]</f>
        <v>0</v>
      </c>
      <c r="G52" s="4">
        <f>表格3[[#This Row],[增減股數]]+G51</f>
        <v>25000.750022500673</v>
      </c>
      <c r="H52" s="17">
        <f>表格3[[#This Row],[累計股數]]*表格3[[#This Row],[Close]]</f>
        <v>937408.12224366714</v>
      </c>
      <c r="I52" s="17">
        <f>表格3[[#This Row],[資產價值]]-投入金額</f>
        <v>-62591.877756332862</v>
      </c>
      <c r="J52" s="17">
        <f>自有資金+表格3[[#This Row],[損益金額]]</f>
        <v>937408.12224366714</v>
      </c>
      <c r="K52" s="18">
        <f>表格3[[#This Row],[損益金額]]/自有資金</f>
        <v>-6.2591877756332862E-2</v>
      </c>
    </row>
    <row r="53" spans="1:11" x14ac:dyDescent="0.4">
      <c r="A53" s="6">
        <v>42814</v>
      </c>
      <c r="B53" s="4">
        <v>37.400799999999997</v>
      </c>
      <c r="C53" s="15"/>
      <c r="D53" s="16">
        <f>IFERROR(VLOOKUP(A52,配息表[],2,FALSE),0)*G52</f>
        <v>0</v>
      </c>
      <c r="E53" s="4">
        <f>IF(MONTH(表格3[[#This Row],[Date]])&lt;&gt;MONTH(A52),貸款金額*貸款利率/12,0)</f>
        <v>0</v>
      </c>
      <c r="F53" s="19">
        <f>(表格3[[#This Row],[投入金額]]+表格3[[#This Row],[配息]]-表格3[[#This Row],[利息]])/表格3[[#This Row],[Close]]</f>
        <v>0</v>
      </c>
      <c r="G53" s="4">
        <f>表格3[[#This Row],[增減股數]]+G52</f>
        <v>25000.750022500673</v>
      </c>
      <c r="H53" s="17">
        <f>表格3[[#This Row],[累計股數]]*表格3[[#This Row],[Close]]</f>
        <v>935048.05144154315</v>
      </c>
      <c r="I53" s="17">
        <f>表格3[[#This Row],[資產價值]]-投入金額</f>
        <v>-64951.948558456847</v>
      </c>
      <c r="J53" s="17">
        <f>自有資金+表格3[[#This Row],[損益金額]]</f>
        <v>935048.05144154315</v>
      </c>
      <c r="K53" s="18">
        <f>表格3[[#This Row],[損益金額]]/自有資金</f>
        <v>-6.4951948558456846E-2</v>
      </c>
    </row>
    <row r="54" spans="1:11" x14ac:dyDescent="0.4">
      <c r="A54" s="6">
        <v>42815</v>
      </c>
      <c r="B54" s="4">
        <v>37.677100000000003</v>
      </c>
      <c r="C54" s="15"/>
      <c r="D54" s="16">
        <f>IFERROR(VLOOKUP(A53,配息表[],2,FALSE),0)*G53</f>
        <v>0</v>
      </c>
      <c r="E54" s="4">
        <f>IF(MONTH(表格3[[#This Row],[Date]])&lt;&gt;MONTH(A53),貸款金額*貸款利率/12,0)</f>
        <v>0</v>
      </c>
      <c r="F54" s="19">
        <f>(表格3[[#This Row],[投入金額]]+表格3[[#This Row],[配息]]-表格3[[#This Row],[利息]])/表格3[[#This Row],[Close]]</f>
        <v>0</v>
      </c>
      <c r="G54" s="4">
        <f>表格3[[#This Row],[增減股數]]+G53</f>
        <v>25000.750022500673</v>
      </c>
      <c r="H54" s="17">
        <f>表格3[[#This Row],[累計股數]]*表格3[[#This Row],[Close]]</f>
        <v>941955.75867276022</v>
      </c>
      <c r="I54" s="17">
        <f>表格3[[#This Row],[資產價值]]-投入金額</f>
        <v>-58044.241327239783</v>
      </c>
      <c r="J54" s="17">
        <f>自有資金+表格3[[#This Row],[損益金額]]</f>
        <v>941955.75867276022</v>
      </c>
      <c r="K54" s="18">
        <f>表格3[[#This Row],[損益金額]]/自有資金</f>
        <v>-5.804424132723978E-2</v>
      </c>
    </row>
    <row r="55" spans="1:11" x14ac:dyDescent="0.4">
      <c r="A55" s="6">
        <v>42816</v>
      </c>
      <c r="B55" s="4">
        <v>37.989100000000001</v>
      </c>
      <c r="C55" s="15"/>
      <c r="D55" s="16">
        <f>IFERROR(VLOOKUP(A54,配息表[],2,FALSE),0)*G54</f>
        <v>0</v>
      </c>
      <c r="E55" s="4">
        <f>IF(MONTH(表格3[[#This Row],[Date]])&lt;&gt;MONTH(A54),貸款金額*貸款利率/12,0)</f>
        <v>0</v>
      </c>
      <c r="F55" s="19">
        <f>(表格3[[#This Row],[投入金額]]+表格3[[#This Row],[配息]]-表格3[[#This Row],[利息]])/表格3[[#This Row],[Close]]</f>
        <v>0</v>
      </c>
      <c r="G55" s="4">
        <f>表格3[[#This Row],[增減股數]]+G54</f>
        <v>25000.750022500673</v>
      </c>
      <c r="H55" s="17">
        <f>表格3[[#This Row],[累計股數]]*表格3[[#This Row],[Close]]</f>
        <v>949755.99267978035</v>
      </c>
      <c r="I55" s="17">
        <f>表格3[[#This Row],[資產價值]]-投入金額</f>
        <v>-50244.007320219651</v>
      </c>
      <c r="J55" s="17">
        <f>自有資金+表格3[[#This Row],[損益金額]]</f>
        <v>949755.99267978035</v>
      </c>
      <c r="K55" s="18">
        <f>表格3[[#This Row],[損益金額]]/自有資金</f>
        <v>-5.024400732021965E-2</v>
      </c>
    </row>
    <row r="56" spans="1:11" x14ac:dyDescent="0.4">
      <c r="A56" s="6">
        <v>42817</v>
      </c>
      <c r="B56" s="4">
        <v>37.941000000000003</v>
      </c>
      <c r="C56" s="15"/>
      <c r="D56" s="16">
        <f>IFERROR(VLOOKUP(A55,配息表[],2,FALSE),0)*G55</f>
        <v>0</v>
      </c>
      <c r="E56" s="4">
        <f>IF(MONTH(表格3[[#This Row],[Date]])&lt;&gt;MONTH(A55),貸款金額*貸款利率/12,0)</f>
        <v>0</v>
      </c>
      <c r="F56" s="19">
        <f>(表格3[[#This Row],[投入金額]]+表格3[[#This Row],[配息]]-表格3[[#This Row],[利息]])/表格3[[#This Row],[Close]]</f>
        <v>0</v>
      </c>
      <c r="G56" s="4">
        <f>表格3[[#This Row],[增減股數]]+G55</f>
        <v>25000.750022500673</v>
      </c>
      <c r="H56" s="17">
        <f>表格3[[#This Row],[累計股數]]*表格3[[#This Row],[Close]]</f>
        <v>948553.45660369808</v>
      </c>
      <c r="I56" s="17">
        <f>表格3[[#This Row],[資產價值]]-投入金額</f>
        <v>-51446.543396301917</v>
      </c>
      <c r="J56" s="17">
        <f>自有資金+表格3[[#This Row],[損益金額]]</f>
        <v>948553.45660369808</v>
      </c>
      <c r="K56" s="18">
        <f>表格3[[#This Row],[損益金額]]/自有資金</f>
        <v>-5.1446543396301919E-2</v>
      </c>
    </row>
    <row r="57" spans="1:11" x14ac:dyDescent="0.4">
      <c r="A57" s="6">
        <v>42818</v>
      </c>
      <c r="B57" s="4">
        <v>38.040700000000001</v>
      </c>
      <c r="C57" s="15"/>
      <c r="D57" s="16">
        <f>IFERROR(VLOOKUP(A56,配息表[],2,FALSE),0)*G56</f>
        <v>0</v>
      </c>
      <c r="E57" s="4">
        <f>IF(MONTH(表格3[[#This Row],[Date]])&lt;&gt;MONTH(A56),貸款金額*貸款利率/12,0)</f>
        <v>0</v>
      </c>
      <c r="F57" s="19">
        <f>(表格3[[#This Row],[投入金額]]+表格3[[#This Row],[配息]]-表格3[[#This Row],[利息]])/表格3[[#This Row],[Close]]</f>
        <v>0</v>
      </c>
      <c r="G57" s="4">
        <f>表格3[[#This Row],[增減股數]]+G56</f>
        <v>25000.750022500673</v>
      </c>
      <c r="H57" s="17">
        <f>表格3[[#This Row],[累計股數]]*表格3[[#This Row],[Close]]</f>
        <v>951046.03138094139</v>
      </c>
      <c r="I57" s="17">
        <f>表格3[[#This Row],[資產價值]]-投入金額</f>
        <v>-48953.968619058607</v>
      </c>
      <c r="J57" s="17">
        <f>自有資金+表格3[[#This Row],[損益金額]]</f>
        <v>951046.03138094139</v>
      </c>
      <c r="K57" s="18">
        <f>表格3[[#This Row],[損益金額]]/自有資金</f>
        <v>-4.895396861905861E-2</v>
      </c>
    </row>
    <row r="58" spans="1:11" x14ac:dyDescent="0.4">
      <c r="A58" s="6">
        <v>42821</v>
      </c>
      <c r="B58" s="4">
        <v>37.871400000000001</v>
      </c>
      <c r="C58" s="15"/>
      <c r="D58" s="16">
        <f>IFERROR(VLOOKUP(A57,配息表[],2,FALSE),0)*G57</f>
        <v>0</v>
      </c>
      <c r="E58" s="4">
        <f>IF(MONTH(表格3[[#This Row],[Date]])&lt;&gt;MONTH(A57),貸款金額*貸款利率/12,0)</f>
        <v>0</v>
      </c>
      <c r="F58" s="19">
        <f>(表格3[[#This Row],[投入金額]]+表格3[[#This Row],[配息]]-表格3[[#This Row],[利息]])/表格3[[#This Row],[Close]]</f>
        <v>0</v>
      </c>
      <c r="G58" s="4">
        <f>表格3[[#This Row],[增減股數]]+G57</f>
        <v>25000.750022500673</v>
      </c>
      <c r="H58" s="17">
        <f>表格3[[#This Row],[累計股數]]*表格3[[#This Row],[Close]]</f>
        <v>946813.40440213203</v>
      </c>
      <c r="I58" s="17">
        <f>表格3[[#This Row],[資產價值]]-投入金額</f>
        <v>-53186.59559786797</v>
      </c>
      <c r="J58" s="17">
        <f>自有資金+表格3[[#This Row],[損益金額]]</f>
        <v>946813.40440213203</v>
      </c>
      <c r="K58" s="18">
        <f>表格3[[#This Row],[損益金額]]/自有資金</f>
        <v>-5.3186595597867974E-2</v>
      </c>
    </row>
    <row r="59" spans="1:11" x14ac:dyDescent="0.4">
      <c r="A59" s="6">
        <v>42822</v>
      </c>
      <c r="B59" s="4">
        <v>37.592399999999998</v>
      </c>
      <c r="C59" s="15"/>
      <c r="D59" s="16">
        <f>IFERROR(VLOOKUP(A58,配息表[],2,FALSE),0)*G58</f>
        <v>0</v>
      </c>
      <c r="E59" s="4">
        <f>IF(MONTH(表格3[[#This Row],[Date]])&lt;&gt;MONTH(A58),貸款金額*貸款利率/12,0)</f>
        <v>0</v>
      </c>
      <c r="F59" s="19">
        <f>(表格3[[#This Row],[投入金額]]+表格3[[#This Row],[配息]]-表格3[[#This Row],[利息]])/表格3[[#This Row],[Close]]</f>
        <v>0</v>
      </c>
      <c r="G59" s="4">
        <f>表格3[[#This Row],[增減股數]]+G58</f>
        <v>25000.750022500673</v>
      </c>
      <c r="H59" s="17">
        <f>表格3[[#This Row],[累計股數]]*表格3[[#This Row],[Close]]</f>
        <v>939838.19514585426</v>
      </c>
      <c r="I59" s="17">
        <f>表格3[[#This Row],[資產價值]]-投入金額</f>
        <v>-60161.804854145739</v>
      </c>
      <c r="J59" s="17">
        <f>自有資金+表格3[[#This Row],[損益金額]]</f>
        <v>939838.19514585426</v>
      </c>
      <c r="K59" s="18">
        <f>表格3[[#This Row],[損益金額]]/自有資金</f>
        <v>-6.016180485414574E-2</v>
      </c>
    </row>
    <row r="60" spans="1:11" x14ac:dyDescent="0.4">
      <c r="A60" s="6">
        <v>42823</v>
      </c>
      <c r="B60" s="4">
        <v>37.866100000000003</v>
      </c>
      <c r="C60" s="15"/>
      <c r="D60" s="16">
        <f>IFERROR(VLOOKUP(A59,配息表[],2,FALSE),0)*G59</f>
        <v>0</v>
      </c>
      <c r="E60" s="4">
        <f>IF(MONTH(表格3[[#This Row],[Date]])&lt;&gt;MONTH(A59),貸款金額*貸款利率/12,0)</f>
        <v>0</v>
      </c>
      <c r="F60" s="19">
        <f>(表格3[[#This Row],[投入金額]]+表格3[[#This Row],[配息]]-表格3[[#This Row],[利息]])/表格3[[#This Row],[Close]]</f>
        <v>0</v>
      </c>
      <c r="G60" s="4">
        <f>表格3[[#This Row],[增減股數]]+G59</f>
        <v>25000.750022500673</v>
      </c>
      <c r="H60" s="17">
        <f>表格3[[#This Row],[累計股數]]*表格3[[#This Row],[Close]]</f>
        <v>946680.90042701282</v>
      </c>
      <c r="I60" s="17">
        <f>表格3[[#This Row],[資產價值]]-投入金額</f>
        <v>-53319.099572987179</v>
      </c>
      <c r="J60" s="17">
        <f>自有資金+表格3[[#This Row],[損益金額]]</f>
        <v>946680.90042701282</v>
      </c>
      <c r="K60" s="18">
        <f>表格3[[#This Row],[損益金額]]/自有資金</f>
        <v>-5.331909957298718E-2</v>
      </c>
    </row>
    <row r="61" spans="1:11" x14ac:dyDescent="0.4">
      <c r="A61" s="6">
        <v>42824</v>
      </c>
      <c r="B61" s="4">
        <v>37.7012</v>
      </c>
      <c r="C61" s="15"/>
      <c r="D61" s="16">
        <f>IFERROR(VLOOKUP(A60,配息表[],2,FALSE),0)*G60</f>
        <v>0</v>
      </c>
      <c r="E61" s="4">
        <f>IF(MONTH(表格3[[#This Row],[Date]])&lt;&gt;MONTH(A60),貸款金額*貸款利率/12,0)</f>
        <v>0</v>
      </c>
      <c r="F61" s="19">
        <f>(表格3[[#This Row],[投入金額]]+表格3[[#This Row],[配息]]-表格3[[#This Row],[利息]])/表格3[[#This Row],[Close]]</f>
        <v>0</v>
      </c>
      <c r="G61" s="4">
        <f>表格3[[#This Row],[增減股數]]+G60</f>
        <v>25000.750022500673</v>
      </c>
      <c r="H61" s="17">
        <f>表格3[[#This Row],[累計股數]]*表格3[[#This Row],[Close]]</f>
        <v>942558.27674830239</v>
      </c>
      <c r="I61" s="17">
        <f>表格3[[#This Row],[資產價值]]-投入金額</f>
        <v>-57441.723251697607</v>
      </c>
      <c r="J61" s="17">
        <f>自有資金+表格3[[#This Row],[損益金額]]</f>
        <v>942558.27674830239</v>
      </c>
      <c r="K61" s="18">
        <f>表格3[[#This Row],[損益金額]]/自有資金</f>
        <v>-5.7441723251697607E-2</v>
      </c>
    </row>
    <row r="62" spans="1:11" x14ac:dyDescent="0.4">
      <c r="A62" s="6">
        <v>42825</v>
      </c>
      <c r="B62" s="4">
        <v>37.855200000000004</v>
      </c>
      <c r="C62" s="15"/>
      <c r="D62" s="16">
        <f>IFERROR(VLOOKUP(A61,配息表[],2,FALSE),0)*G61</f>
        <v>0</v>
      </c>
      <c r="E62" s="4">
        <f>IF(MONTH(表格3[[#This Row],[Date]])&lt;&gt;MONTH(A61),貸款金額*貸款利率/12,0)</f>
        <v>0</v>
      </c>
      <c r="F62" s="19">
        <f>(表格3[[#This Row],[投入金額]]+表格3[[#This Row],[配息]]-表格3[[#This Row],[利息]])/表格3[[#This Row],[Close]]</f>
        <v>0</v>
      </c>
      <c r="G62" s="4">
        <f>表格3[[#This Row],[增減股數]]+G61</f>
        <v>25000.750022500673</v>
      </c>
      <c r="H62" s="17">
        <f>表格3[[#This Row],[累計股數]]*表格3[[#This Row],[Close]]</f>
        <v>946408.39225176757</v>
      </c>
      <c r="I62" s="17">
        <f>表格3[[#This Row],[資產價值]]-投入金額</f>
        <v>-53591.607748232433</v>
      </c>
      <c r="J62" s="17">
        <f>自有資金+表格3[[#This Row],[損益金額]]</f>
        <v>946408.39225176757</v>
      </c>
      <c r="K62" s="18">
        <f>表格3[[#This Row],[損益金額]]/自有資金</f>
        <v>-5.3591607748232434E-2</v>
      </c>
    </row>
    <row r="63" spans="1:11" x14ac:dyDescent="0.4">
      <c r="A63" s="6">
        <v>42830</v>
      </c>
      <c r="B63" s="4">
        <v>37.993499999999997</v>
      </c>
      <c r="C63" s="15"/>
      <c r="D63" s="16">
        <f>IFERROR(VLOOKUP(A62,配息表[],2,FALSE),0)*G62</f>
        <v>0</v>
      </c>
      <c r="E63" s="4">
        <f>IF(MONTH(表格3[[#This Row],[Date]])&lt;&gt;MONTH(A62),貸款金額*貸款利率/12,0)</f>
        <v>0</v>
      </c>
      <c r="F63" s="19">
        <f>(表格3[[#This Row],[投入金額]]+表格3[[#This Row],[配息]]-表格3[[#This Row],[利息]])/表格3[[#This Row],[Close]]</f>
        <v>0</v>
      </c>
      <c r="G63" s="4">
        <f>表格3[[#This Row],[增減股數]]+G62</f>
        <v>25000.750022500673</v>
      </c>
      <c r="H63" s="17">
        <f>表格3[[#This Row],[累計股數]]*表格3[[#This Row],[Close]]</f>
        <v>949865.99597987928</v>
      </c>
      <c r="I63" s="17">
        <f>表格3[[#This Row],[資產價值]]-投入金額</f>
        <v>-50134.004020120716</v>
      </c>
      <c r="J63" s="17">
        <f>自有資金+表格3[[#This Row],[損益金額]]</f>
        <v>949865.99597987928</v>
      </c>
      <c r="K63" s="18">
        <f>表格3[[#This Row],[損益金額]]/自有資金</f>
        <v>-5.0134004020120713E-2</v>
      </c>
    </row>
    <row r="64" spans="1:11" x14ac:dyDescent="0.4">
      <c r="A64" s="6">
        <v>42831</v>
      </c>
      <c r="B64" s="4">
        <v>38.248699999999999</v>
      </c>
      <c r="C64" s="15"/>
      <c r="D64" s="16">
        <f>IFERROR(VLOOKUP(A63,配息表[],2,FALSE),0)*G63</f>
        <v>0</v>
      </c>
      <c r="E64" s="4">
        <f>IF(MONTH(表格3[[#This Row],[Date]])&lt;&gt;MONTH(A63),貸款金額*貸款利率/12,0)</f>
        <v>0</v>
      </c>
      <c r="F64" s="19">
        <f>(表格3[[#This Row],[投入金額]]+表格3[[#This Row],[配息]]-表格3[[#This Row],[利息]])/表格3[[#This Row],[Close]]</f>
        <v>0</v>
      </c>
      <c r="G64" s="4">
        <f>表格3[[#This Row],[增減股數]]+G63</f>
        <v>25000.750022500673</v>
      </c>
      <c r="H64" s="17">
        <f>表格3[[#This Row],[累計股數]]*表格3[[#This Row],[Close]]</f>
        <v>956246.18738562148</v>
      </c>
      <c r="I64" s="17">
        <f>表格3[[#This Row],[資產價值]]-投入金額</f>
        <v>-43753.812614378519</v>
      </c>
      <c r="J64" s="17">
        <f>自有資金+表格3[[#This Row],[損益金額]]</f>
        <v>956246.18738562148</v>
      </c>
      <c r="K64" s="18">
        <f>表格3[[#This Row],[損益金額]]/自有資金</f>
        <v>-4.3753812614378516E-2</v>
      </c>
    </row>
    <row r="65" spans="1:11" x14ac:dyDescent="0.4">
      <c r="A65" s="6">
        <v>42832</v>
      </c>
      <c r="B65" s="4">
        <v>38.327800000000003</v>
      </c>
      <c r="C65" s="15"/>
      <c r="D65" s="16">
        <f>IFERROR(VLOOKUP(A64,配息表[],2,FALSE),0)*G64</f>
        <v>0</v>
      </c>
      <c r="E65" s="4">
        <f>IF(MONTH(表格3[[#This Row],[Date]])&lt;&gt;MONTH(A64),貸款金額*貸款利率/12,0)</f>
        <v>0</v>
      </c>
      <c r="F65" s="19">
        <f>(表格3[[#This Row],[投入金額]]+表格3[[#This Row],[配息]]-表格3[[#This Row],[利息]])/表格3[[#This Row],[Close]]</f>
        <v>0</v>
      </c>
      <c r="G65" s="4">
        <f>表格3[[#This Row],[增減股數]]+G64</f>
        <v>25000.750022500673</v>
      </c>
      <c r="H65" s="17">
        <f>表格3[[#This Row],[累計股數]]*表格3[[#This Row],[Close]]</f>
        <v>958223.74671240139</v>
      </c>
      <c r="I65" s="17">
        <f>表格3[[#This Row],[資產價值]]-投入金額</f>
        <v>-41776.253287598607</v>
      </c>
      <c r="J65" s="17">
        <f>自有資金+表格3[[#This Row],[損益金額]]</f>
        <v>958223.74671240139</v>
      </c>
      <c r="K65" s="18">
        <f>表格3[[#This Row],[損益金額]]/自有資金</f>
        <v>-4.1776253287598604E-2</v>
      </c>
    </row>
    <row r="66" spans="1:11" x14ac:dyDescent="0.4">
      <c r="A66" s="6">
        <v>42835</v>
      </c>
      <c r="B66" s="4">
        <v>38.444499999999998</v>
      </c>
      <c r="C66" s="15"/>
      <c r="D66" s="16">
        <f>IFERROR(VLOOKUP(A65,配息表[],2,FALSE),0)*G65</f>
        <v>0</v>
      </c>
      <c r="E66" s="4">
        <f>IF(MONTH(表格3[[#This Row],[Date]])&lt;&gt;MONTH(A65),貸款金額*貸款利率/12,0)</f>
        <v>0</v>
      </c>
      <c r="F66" s="19">
        <f>(表格3[[#This Row],[投入金額]]+表格3[[#This Row],[配息]]-表格3[[#This Row],[利息]])/表格3[[#This Row],[Close]]</f>
        <v>0</v>
      </c>
      <c r="G66" s="4">
        <f>表格3[[#This Row],[增減股數]]+G65</f>
        <v>25000.750022500673</v>
      </c>
      <c r="H66" s="17">
        <f>表格3[[#This Row],[累計股數]]*表格3[[#This Row],[Close]]</f>
        <v>961141.33424002712</v>
      </c>
      <c r="I66" s="17">
        <f>表格3[[#This Row],[資產價值]]-投入金額</f>
        <v>-38858.665759972879</v>
      </c>
      <c r="J66" s="17">
        <f>自有資金+表格3[[#This Row],[損益金額]]</f>
        <v>961141.33424002712</v>
      </c>
      <c r="K66" s="18">
        <f>表格3[[#This Row],[損益金額]]/自有資金</f>
        <v>-3.8858665759972877E-2</v>
      </c>
    </row>
    <row r="67" spans="1:11" x14ac:dyDescent="0.4">
      <c r="A67" s="6">
        <v>42836</v>
      </c>
      <c r="B67" s="4">
        <v>38.870600000000003</v>
      </c>
      <c r="C67" s="15"/>
      <c r="D67" s="16">
        <f>IFERROR(VLOOKUP(A66,配息表[],2,FALSE),0)*G66</f>
        <v>0</v>
      </c>
      <c r="E67" s="4">
        <f>IF(MONTH(表格3[[#This Row],[Date]])&lt;&gt;MONTH(A66),貸款金額*貸款利率/12,0)</f>
        <v>0</v>
      </c>
      <c r="F67" s="19">
        <f>(表格3[[#This Row],[投入金額]]+表格3[[#This Row],[配息]]-表格3[[#This Row],[利息]])/表格3[[#This Row],[Close]]</f>
        <v>0</v>
      </c>
      <c r="G67" s="4">
        <f>表格3[[#This Row],[增減股數]]+G66</f>
        <v>25000.750022500673</v>
      </c>
      <c r="H67" s="17">
        <f>表格3[[#This Row],[累計股數]]*表格3[[#This Row],[Close]]</f>
        <v>971794.15382461471</v>
      </c>
      <c r="I67" s="17">
        <f>表格3[[#This Row],[資產價值]]-投入金額</f>
        <v>-28205.84617538529</v>
      </c>
      <c r="J67" s="17">
        <f>自有資金+表格3[[#This Row],[損益金額]]</f>
        <v>971794.15382461471</v>
      </c>
      <c r="K67" s="18">
        <f>表格3[[#This Row],[損益金額]]/自有資金</f>
        <v>-2.8205846175385289E-2</v>
      </c>
    </row>
    <row r="68" spans="1:11" x14ac:dyDescent="0.4">
      <c r="A68" s="6">
        <v>42837</v>
      </c>
      <c r="B68" s="4">
        <v>38.718600000000002</v>
      </c>
      <c r="C68" s="15"/>
      <c r="D68" s="16">
        <f>IFERROR(VLOOKUP(A67,配息表[],2,FALSE),0)*G67</f>
        <v>0</v>
      </c>
      <c r="E68" s="4">
        <f>IF(MONTH(表格3[[#This Row],[Date]])&lt;&gt;MONTH(A67),貸款金額*貸款利率/12,0)</f>
        <v>0</v>
      </c>
      <c r="F68" s="19">
        <f>(表格3[[#This Row],[投入金額]]+表格3[[#This Row],[配息]]-表格3[[#This Row],[利息]])/表格3[[#This Row],[Close]]</f>
        <v>0</v>
      </c>
      <c r="G68" s="4">
        <f>表格3[[#This Row],[增減股數]]+G67</f>
        <v>25000.750022500673</v>
      </c>
      <c r="H68" s="17">
        <f>表格3[[#This Row],[累計股數]]*表格3[[#This Row],[Close]]</f>
        <v>967994.0398211946</v>
      </c>
      <c r="I68" s="17">
        <f>表格3[[#This Row],[資產價值]]-投入金額</f>
        <v>-32005.960178805399</v>
      </c>
      <c r="J68" s="17">
        <f>自有資金+表格3[[#This Row],[損益金額]]</f>
        <v>967994.0398211946</v>
      </c>
      <c r="K68" s="18">
        <f>表格3[[#This Row],[損益金額]]/自有資金</f>
        <v>-3.2005960178805401E-2</v>
      </c>
    </row>
    <row r="69" spans="1:11" x14ac:dyDescent="0.4">
      <c r="A69" s="6">
        <v>42838</v>
      </c>
      <c r="B69" s="4">
        <v>38.723700000000001</v>
      </c>
      <c r="C69" s="15"/>
      <c r="D69" s="16">
        <f>IFERROR(VLOOKUP(A68,配息表[],2,FALSE),0)*G68</f>
        <v>0</v>
      </c>
      <c r="E69" s="4">
        <f>IF(MONTH(表格3[[#This Row],[Date]])&lt;&gt;MONTH(A68),貸款金額*貸款利率/12,0)</f>
        <v>0</v>
      </c>
      <c r="F69" s="19">
        <f>(表格3[[#This Row],[投入金額]]+表格3[[#This Row],[配息]]-表格3[[#This Row],[利息]])/表格3[[#This Row],[Close]]</f>
        <v>0</v>
      </c>
      <c r="G69" s="4">
        <f>表格3[[#This Row],[增減股數]]+G68</f>
        <v>25000.750022500673</v>
      </c>
      <c r="H69" s="17">
        <f>表格3[[#This Row],[累計股數]]*表格3[[#This Row],[Close]]</f>
        <v>968121.54364630929</v>
      </c>
      <c r="I69" s="17">
        <f>表格3[[#This Row],[資產價值]]-投入金額</f>
        <v>-31878.456353690708</v>
      </c>
      <c r="J69" s="17">
        <f>自有資金+表格3[[#This Row],[損益金額]]</f>
        <v>968121.54364630929</v>
      </c>
      <c r="K69" s="18">
        <f>表格3[[#This Row],[損益金額]]/自有資金</f>
        <v>-3.1878456353690708E-2</v>
      </c>
    </row>
    <row r="70" spans="1:11" x14ac:dyDescent="0.4">
      <c r="A70" s="6">
        <v>42842</v>
      </c>
      <c r="B70" s="4">
        <v>38.617600000000003</v>
      </c>
      <c r="C70" s="15"/>
      <c r="D70" s="16">
        <f>IFERROR(VLOOKUP(A69,配息表[],2,FALSE),0)*G69</f>
        <v>0</v>
      </c>
      <c r="E70" s="4">
        <f>IF(MONTH(表格3[[#This Row],[Date]])&lt;&gt;MONTH(A69),貸款金額*貸款利率/12,0)</f>
        <v>0</v>
      </c>
      <c r="F70" s="19">
        <f>(表格3[[#This Row],[投入金額]]+表格3[[#This Row],[配息]]-表格3[[#This Row],[利息]])/表格3[[#This Row],[Close]]</f>
        <v>0</v>
      </c>
      <c r="G70" s="4">
        <f>表格3[[#This Row],[增減股數]]+G69</f>
        <v>25000.750022500673</v>
      </c>
      <c r="H70" s="17">
        <f>表格3[[#This Row],[累計股數]]*表格3[[#This Row],[Close]]</f>
        <v>965468.9640689221</v>
      </c>
      <c r="I70" s="17">
        <f>表格3[[#This Row],[資產價值]]-投入金額</f>
        <v>-34531.035931077902</v>
      </c>
      <c r="J70" s="17">
        <f>自有資金+表格3[[#This Row],[損益金額]]</f>
        <v>965468.9640689221</v>
      </c>
      <c r="K70" s="18">
        <f>表格3[[#This Row],[損益金額]]/自有資金</f>
        <v>-3.4531035931077904E-2</v>
      </c>
    </row>
    <row r="71" spans="1:11" x14ac:dyDescent="0.4">
      <c r="A71" s="6">
        <v>42843</v>
      </c>
      <c r="B71" s="4">
        <v>39.139899999999997</v>
      </c>
      <c r="C71" s="15"/>
      <c r="D71" s="16">
        <f>IFERROR(VLOOKUP(A70,配息表[],2,FALSE),0)*G70</f>
        <v>0</v>
      </c>
      <c r="E71" s="4">
        <f>IF(MONTH(表格3[[#This Row],[Date]])&lt;&gt;MONTH(A70),貸款金額*貸款利率/12,0)</f>
        <v>0</v>
      </c>
      <c r="F71" s="19">
        <f>(表格3[[#This Row],[投入金額]]+表格3[[#This Row],[配息]]-表格3[[#This Row],[利息]])/表格3[[#This Row],[Close]]</f>
        <v>0</v>
      </c>
      <c r="G71" s="4">
        <f>表格3[[#This Row],[增減股數]]+G70</f>
        <v>25000.750022500673</v>
      </c>
      <c r="H71" s="17">
        <f>表格3[[#This Row],[累計股數]]*表格3[[#This Row],[Close]]</f>
        <v>978526.85580567399</v>
      </c>
      <c r="I71" s="17">
        <f>表格3[[#This Row],[資產價值]]-投入金額</f>
        <v>-21473.144194326014</v>
      </c>
      <c r="J71" s="17">
        <f>自有資金+表格3[[#This Row],[損益金額]]</f>
        <v>978526.85580567399</v>
      </c>
      <c r="K71" s="18">
        <f>表格3[[#This Row],[損益金額]]/自有資金</f>
        <v>-2.1473144194326013E-2</v>
      </c>
    </row>
    <row r="72" spans="1:11" x14ac:dyDescent="0.4">
      <c r="A72" s="6">
        <v>42844</v>
      </c>
      <c r="B72" s="4">
        <v>39.0916</v>
      </c>
      <c r="C72" s="15"/>
      <c r="D72" s="16">
        <f>IFERROR(VLOOKUP(A71,配息表[],2,FALSE),0)*G71</f>
        <v>0</v>
      </c>
      <c r="E72" s="4">
        <f>IF(MONTH(表格3[[#This Row],[Date]])&lt;&gt;MONTH(A71),貸款金額*貸款利率/12,0)</f>
        <v>0</v>
      </c>
      <c r="F72" s="19">
        <f>(表格3[[#This Row],[投入金額]]+表格3[[#This Row],[配息]]-表格3[[#This Row],[利息]])/表格3[[#This Row],[Close]]</f>
        <v>0</v>
      </c>
      <c r="G72" s="4">
        <f>表格3[[#This Row],[增減股數]]+G71</f>
        <v>25000.750022500673</v>
      </c>
      <c r="H72" s="17">
        <f>表格3[[#This Row],[累計股數]]*表格3[[#This Row],[Close]]</f>
        <v>977319.31957958732</v>
      </c>
      <c r="I72" s="17">
        <f>表格3[[#This Row],[資產價值]]-投入金額</f>
        <v>-22680.680420412682</v>
      </c>
      <c r="J72" s="17">
        <f>自有資金+表格3[[#This Row],[損益金額]]</f>
        <v>977319.31957958732</v>
      </c>
      <c r="K72" s="18">
        <f>表格3[[#This Row],[損益金額]]/自有資金</f>
        <v>-2.2680680420412682E-2</v>
      </c>
    </row>
    <row r="73" spans="1:11" x14ac:dyDescent="0.4">
      <c r="A73" s="6">
        <v>42845</v>
      </c>
      <c r="B73" s="4">
        <v>38.874400000000001</v>
      </c>
      <c r="C73" s="15"/>
      <c r="D73" s="16">
        <f>IFERROR(VLOOKUP(A72,配息表[],2,FALSE),0)*G72</f>
        <v>0</v>
      </c>
      <c r="E73" s="4">
        <f>IF(MONTH(表格3[[#This Row],[Date]])&lt;&gt;MONTH(A72),貸款金額*貸款利率/12,0)</f>
        <v>0</v>
      </c>
      <c r="F73" s="19">
        <f>(表格3[[#This Row],[投入金額]]+表格3[[#This Row],[配息]]-表格3[[#This Row],[利息]])/表格3[[#This Row],[Close]]</f>
        <v>0</v>
      </c>
      <c r="G73" s="4">
        <f>表格3[[#This Row],[增減股數]]+G72</f>
        <v>25000.750022500673</v>
      </c>
      <c r="H73" s="17">
        <f>表格3[[#This Row],[累計股數]]*表格3[[#This Row],[Close]]</f>
        <v>971889.15667470021</v>
      </c>
      <c r="I73" s="17">
        <f>表格3[[#This Row],[資產價值]]-投入金額</f>
        <v>-28110.843325299793</v>
      </c>
      <c r="J73" s="17">
        <f>自有資金+表格3[[#This Row],[損益金額]]</f>
        <v>971889.15667470021</v>
      </c>
      <c r="K73" s="18">
        <f>表格3[[#This Row],[損益金額]]/自有資金</f>
        <v>-2.8110843325299794E-2</v>
      </c>
    </row>
    <row r="74" spans="1:11" x14ac:dyDescent="0.4">
      <c r="A74" s="6">
        <v>42846</v>
      </c>
      <c r="B74" s="4">
        <v>38.770000000000003</v>
      </c>
      <c r="C74" s="15"/>
      <c r="D74" s="16">
        <f>IFERROR(VLOOKUP(A73,配息表[],2,FALSE),0)*G73</f>
        <v>0</v>
      </c>
      <c r="E74" s="4">
        <f>IF(MONTH(表格3[[#This Row],[Date]])&lt;&gt;MONTH(A73),貸款金額*貸款利率/12,0)</f>
        <v>0</v>
      </c>
      <c r="F74" s="19">
        <f>(表格3[[#This Row],[投入金額]]+表格3[[#This Row],[配息]]-表格3[[#This Row],[利息]])/表格3[[#This Row],[Close]]</f>
        <v>0</v>
      </c>
      <c r="G74" s="4">
        <f>表格3[[#This Row],[增減股數]]+G73</f>
        <v>25000.750022500673</v>
      </c>
      <c r="H74" s="17">
        <f>表格3[[#This Row],[累計股數]]*表格3[[#This Row],[Close]]</f>
        <v>969279.07837235113</v>
      </c>
      <c r="I74" s="17">
        <f>表格3[[#This Row],[資產價值]]-投入金額</f>
        <v>-30720.921627648873</v>
      </c>
      <c r="J74" s="17">
        <f>自有資金+表格3[[#This Row],[損益金額]]</f>
        <v>969279.07837235113</v>
      </c>
      <c r="K74" s="18">
        <f>表格3[[#This Row],[損益金額]]/自有資金</f>
        <v>-3.0720921627648872E-2</v>
      </c>
    </row>
    <row r="75" spans="1:11" x14ac:dyDescent="0.4">
      <c r="A75" s="6">
        <v>42849</v>
      </c>
      <c r="B75" s="4">
        <v>38.441099999999999</v>
      </c>
      <c r="C75" s="15"/>
      <c r="D75" s="16">
        <f>IFERROR(VLOOKUP(A74,配息表[],2,FALSE),0)*G74</f>
        <v>0</v>
      </c>
      <c r="E75" s="4">
        <f>IF(MONTH(表格3[[#This Row],[Date]])&lt;&gt;MONTH(A74),貸款金額*貸款利率/12,0)</f>
        <v>0</v>
      </c>
      <c r="F75" s="19">
        <f>(表格3[[#This Row],[投入金額]]+表格3[[#This Row],[配息]]-表格3[[#This Row],[利息]])/表格3[[#This Row],[Close]]</f>
        <v>0</v>
      </c>
      <c r="G75" s="4">
        <f>表格3[[#This Row],[增減股數]]+G74</f>
        <v>25000.750022500673</v>
      </c>
      <c r="H75" s="17">
        <f>表格3[[#This Row],[累計股數]]*表格3[[#This Row],[Close]]</f>
        <v>961056.33168995066</v>
      </c>
      <c r="I75" s="17">
        <f>表格3[[#This Row],[資產價值]]-投入金額</f>
        <v>-38943.668310049339</v>
      </c>
      <c r="J75" s="17">
        <f>自有資金+表格3[[#This Row],[損益金額]]</f>
        <v>961056.33168995066</v>
      </c>
      <c r="K75" s="18">
        <f>表格3[[#This Row],[損益金額]]/自有資金</f>
        <v>-3.8943668310049341E-2</v>
      </c>
    </row>
    <row r="76" spans="1:11" x14ac:dyDescent="0.4">
      <c r="A76" s="6">
        <v>42850</v>
      </c>
      <c r="B76" s="4">
        <v>37.915399999999998</v>
      </c>
      <c r="C76" s="15"/>
      <c r="D76" s="16">
        <f>IFERROR(VLOOKUP(A75,配息表[],2,FALSE),0)*G75</f>
        <v>0</v>
      </c>
      <c r="E76" s="4">
        <f>IF(MONTH(表格3[[#This Row],[Date]])&lt;&gt;MONTH(A75),貸款金額*貸款利率/12,0)</f>
        <v>0</v>
      </c>
      <c r="F76" s="19">
        <f>(表格3[[#This Row],[投入金額]]+表格3[[#This Row],[配息]]-表格3[[#This Row],[利息]])/表格3[[#This Row],[Close]]</f>
        <v>0</v>
      </c>
      <c r="G76" s="4">
        <f>表格3[[#This Row],[增減股數]]+G75</f>
        <v>25000.750022500673</v>
      </c>
      <c r="H76" s="17">
        <f>表格3[[#This Row],[累計股數]]*表格3[[#This Row],[Close]]</f>
        <v>947913.43740312196</v>
      </c>
      <c r="I76" s="17">
        <f>表格3[[#This Row],[資產價值]]-投入金額</f>
        <v>-52086.562596878037</v>
      </c>
      <c r="J76" s="17">
        <f>自有資金+表格3[[#This Row],[損益金額]]</f>
        <v>947913.43740312196</v>
      </c>
      <c r="K76" s="18">
        <f>表格3[[#This Row],[損益金額]]/自有資金</f>
        <v>-5.2086562596878036E-2</v>
      </c>
    </row>
    <row r="77" spans="1:11" x14ac:dyDescent="0.4">
      <c r="A77" s="6">
        <v>42851</v>
      </c>
      <c r="B77" s="4">
        <v>37.901200000000003</v>
      </c>
      <c r="C77" s="15"/>
      <c r="D77" s="16">
        <f>IFERROR(VLOOKUP(A76,配息表[],2,FALSE),0)*G76</f>
        <v>0</v>
      </c>
      <c r="E77" s="4">
        <f>IF(MONTH(表格3[[#This Row],[Date]])&lt;&gt;MONTH(A76),貸款金額*貸款利率/12,0)</f>
        <v>0</v>
      </c>
      <c r="F77" s="19">
        <f>(表格3[[#This Row],[投入金額]]+表格3[[#This Row],[配息]]-表格3[[#This Row],[利息]])/表格3[[#This Row],[Close]]</f>
        <v>0</v>
      </c>
      <c r="G77" s="4">
        <f>表格3[[#This Row],[增減股數]]+G76</f>
        <v>25000.750022500673</v>
      </c>
      <c r="H77" s="17">
        <f>表格3[[#This Row],[累計股數]]*表格3[[#This Row],[Close]]</f>
        <v>947558.42675280257</v>
      </c>
      <c r="I77" s="17">
        <f>表格3[[#This Row],[資產價值]]-投入金額</f>
        <v>-52441.573247197433</v>
      </c>
      <c r="J77" s="17">
        <f>自有資金+表格3[[#This Row],[損益金額]]</f>
        <v>947558.42675280257</v>
      </c>
      <c r="K77" s="18">
        <f>表格3[[#This Row],[損益金額]]/自有資金</f>
        <v>-5.2441573247197434E-2</v>
      </c>
    </row>
    <row r="78" spans="1:11" x14ac:dyDescent="0.4">
      <c r="A78" s="6">
        <v>42852</v>
      </c>
      <c r="B78" s="4">
        <v>38.095399999999998</v>
      </c>
      <c r="C78" s="15"/>
      <c r="D78" s="16">
        <f>IFERROR(VLOOKUP(A77,配息表[],2,FALSE),0)*G77</f>
        <v>0</v>
      </c>
      <c r="E78" s="4">
        <f>IF(MONTH(表格3[[#This Row],[Date]])&lt;&gt;MONTH(A77),貸款金額*貸款利率/12,0)</f>
        <v>0</v>
      </c>
      <c r="F78" s="19">
        <f>(表格3[[#This Row],[投入金額]]+表格3[[#This Row],[配息]]-表格3[[#This Row],[利息]])/表格3[[#This Row],[Close]]</f>
        <v>0</v>
      </c>
      <c r="G78" s="4">
        <f>表格3[[#This Row],[增減股數]]+G77</f>
        <v>25000.750022500673</v>
      </c>
      <c r="H78" s="17">
        <f>表格3[[#This Row],[累計股數]]*表格3[[#This Row],[Close]]</f>
        <v>952413.57240717206</v>
      </c>
      <c r="I78" s="17">
        <f>表格3[[#This Row],[資產價值]]-投入金額</f>
        <v>-47586.427592827938</v>
      </c>
      <c r="J78" s="17">
        <f>自有資金+表格3[[#This Row],[損益金額]]</f>
        <v>952413.57240717206</v>
      </c>
      <c r="K78" s="18">
        <f>表格3[[#This Row],[損益金額]]/自有資金</f>
        <v>-4.758642759282794E-2</v>
      </c>
    </row>
    <row r="79" spans="1:11" x14ac:dyDescent="0.4">
      <c r="A79" s="6">
        <v>42853</v>
      </c>
      <c r="B79" s="4">
        <v>38.256799999999998</v>
      </c>
      <c r="C79" s="15"/>
      <c r="D79" s="16">
        <f>IFERROR(VLOOKUP(A78,配息表[],2,FALSE),0)*G78</f>
        <v>0</v>
      </c>
      <c r="E79" s="4">
        <f>IF(MONTH(表格3[[#This Row],[Date]])&lt;&gt;MONTH(A78),貸款金額*貸款利率/12,0)</f>
        <v>0</v>
      </c>
      <c r="F79" s="19">
        <f>(表格3[[#This Row],[投入金額]]+表格3[[#This Row],[配息]]-表格3[[#This Row],[利息]])/表格3[[#This Row],[Close]]</f>
        <v>0</v>
      </c>
      <c r="G79" s="4">
        <f>表格3[[#This Row],[增減股數]]+G78</f>
        <v>25000.750022500673</v>
      </c>
      <c r="H79" s="17">
        <f>表格3[[#This Row],[累計股數]]*表格3[[#This Row],[Close]]</f>
        <v>956448.69346080371</v>
      </c>
      <c r="I79" s="17">
        <f>表格3[[#This Row],[資產價值]]-投入金額</f>
        <v>-43551.306539196288</v>
      </c>
      <c r="J79" s="17">
        <f>自有資金+表格3[[#This Row],[損益金額]]</f>
        <v>956448.69346080371</v>
      </c>
      <c r="K79" s="18">
        <f>表格3[[#This Row],[損益金額]]/自有資金</f>
        <v>-4.355130653919629E-2</v>
      </c>
    </row>
    <row r="80" spans="1:11" x14ac:dyDescent="0.4">
      <c r="A80" s="6">
        <v>42857</v>
      </c>
      <c r="B80" s="4">
        <v>37.809600000000003</v>
      </c>
      <c r="C80" s="15"/>
      <c r="D80" s="16">
        <f>IFERROR(VLOOKUP(A79,配息表[],2,FALSE),0)*G79</f>
        <v>0</v>
      </c>
      <c r="E80" s="4">
        <f>IF(MONTH(表格3[[#This Row],[Date]])&lt;&gt;MONTH(A79),貸款金額*貸款利率/12,0)</f>
        <v>0</v>
      </c>
      <c r="F80" s="19">
        <f>(表格3[[#This Row],[投入金額]]+表格3[[#This Row],[配息]]-表格3[[#This Row],[利息]])/表格3[[#This Row],[Close]]</f>
        <v>0</v>
      </c>
      <c r="G80" s="4">
        <f>表格3[[#This Row],[增減股數]]+G79</f>
        <v>25000.750022500673</v>
      </c>
      <c r="H80" s="17">
        <f>表格3[[#This Row],[累計股數]]*表格3[[#This Row],[Close]]</f>
        <v>945268.35805074149</v>
      </c>
      <c r="I80" s="17">
        <f>表格3[[#This Row],[資產價值]]-投入金額</f>
        <v>-54731.641949258512</v>
      </c>
      <c r="J80" s="17">
        <f>自有資金+表格3[[#This Row],[損益金額]]</f>
        <v>945268.35805074149</v>
      </c>
      <c r="K80" s="18">
        <f>表格3[[#This Row],[損益金額]]/自有資金</f>
        <v>-5.473164194925851E-2</v>
      </c>
    </row>
    <row r="81" spans="1:11" x14ac:dyDescent="0.4">
      <c r="A81" s="6">
        <v>42858</v>
      </c>
      <c r="B81" s="4">
        <v>37.966799999999999</v>
      </c>
      <c r="C81" s="15"/>
      <c r="D81" s="16">
        <f>IFERROR(VLOOKUP(A80,配息表[],2,FALSE),0)*G80</f>
        <v>0</v>
      </c>
      <c r="E81" s="4">
        <f>IF(MONTH(表格3[[#This Row],[Date]])&lt;&gt;MONTH(A80),貸款金額*貸款利率/12,0)</f>
        <v>0</v>
      </c>
      <c r="F81" s="19">
        <f>(表格3[[#This Row],[投入金額]]+表格3[[#This Row],[配息]]-表格3[[#This Row],[利息]])/表格3[[#This Row],[Close]]</f>
        <v>0</v>
      </c>
      <c r="G81" s="4">
        <f>表格3[[#This Row],[增減股數]]+G80</f>
        <v>25000.750022500673</v>
      </c>
      <c r="H81" s="17">
        <f>表格3[[#This Row],[累計股數]]*表格3[[#This Row],[Close]]</f>
        <v>949198.47595427849</v>
      </c>
      <c r="I81" s="17">
        <f>表格3[[#This Row],[資產價值]]-投入金額</f>
        <v>-50801.524045721511</v>
      </c>
      <c r="J81" s="17">
        <f>自有資金+表格3[[#This Row],[損益金額]]</f>
        <v>949198.47595427849</v>
      </c>
      <c r="K81" s="18">
        <f>表格3[[#This Row],[損益金額]]/自有資金</f>
        <v>-5.0801524045721511E-2</v>
      </c>
    </row>
    <row r="82" spans="1:11" x14ac:dyDescent="0.4">
      <c r="A82" s="6">
        <v>42859</v>
      </c>
      <c r="B82" s="4">
        <v>37.805399999999999</v>
      </c>
      <c r="C82" s="15"/>
      <c r="D82" s="16">
        <f>IFERROR(VLOOKUP(A81,配息表[],2,FALSE),0)*G81</f>
        <v>0</v>
      </c>
      <c r="E82" s="4">
        <f>IF(MONTH(表格3[[#This Row],[Date]])&lt;&gt;MONTH(A81),貸款金額*貸款利率/12,0)</f>
        <v>0</v>
      </c>
      <c r="F82" s="19">
        <f>(表格3[[#This Row],[投入金額]]+表格3[[#This Row],[配息]]-表格3[[#This Row],[利息]])/表格3[[#This Row],[Close]]</f>
        <v>0</v>
      </c>
      <c r="G82" s="4">
        <f>表格3[[#This Row],[增減股數]]+G81</f>
        <v>25000.750022500673</v>
      </c>
      <c r="H82" s="17">
        <f>表格3[[#This Row],[累計股數]]*表格3[[#This Row],[Close]]</f>
        <v>945163.35490064695</v>
      </c>
      <c r="I82" s="17">
        <f>表格3[[#This Row],[資產價值]]-投入金額</f>
        <v>-54836.645099353045</v>
      </c>
      <c r="J82" s="17">
        <f>自有資金+表格3[[#This Row],[損益金額]]</f>
        <v>945163.35490064695</v>
      </c>
      <c r="K82" s="18">
        <f>表格3[[#This Row],[損益金額]]/自有資金</f>
        <v>-5.4836645099353043E-2</v>
      </c>
    </row>
    <row r="83" spans="1:11" x14ac:dyDescent="0.4">
      <c r="A83" s="6">
        <v>42860</v>
      </c>
      <c r="B83" s="4">
        <v>37.905999999999999</v>
      </c>
      <c r="C83" s="15"/>
      <c r="D83" s="16">
        <f>IFERROR(VLOOKUP(A82,配息表[],2,FALSE),0)*G82</f>
        <v>0</v>
      </c>
      <c r="E83" s="4">
        <f>IF(MONTH(表格3[[#This Row],[Date]])&lt;&gt;MONTH(A82),貸款金額*貸款利率/12,0)</f>
        <v>0</v>
      </c>
      <c r="F83" s="19">
        <f>(表格3[[#This Row],[投入金額]]+表格3[[#This Row],[配息]]-表格3[[#This Row],[利息]])/表格3[[#This Row],[Close]]</f>
        <v>0</v>
      </c>
      <c r="G83" s="4">
        <f>表格3[[#This Row],[增減股數]]+G82</f>
        <v>25000.750022500673</v>
      </c>
      <c r="H83" s="17">
        <f>表格3[[#This Row],[累計股數]]*表格3[[#This Row],[Close]]</f>
        <v>947678.43035291054</v>
      </c>
      <c r="I83" s="17">
        <f>表格3[[#This Row],[資產價值]]-投入金額</f>
        <v>-52321.569647089462</v>
      </c>
      <c r="J83" s="17">
        <f>自有資金+表格3[[#This Row],[損益金額]]</f>
        <v>947678.43035291054</v>
      </c>
      <c r="K83" s="18">
        <f>表格3[[#This Row],[損益金額]]/自有資金</f>
        <v>-5.2321569647089464E-2</v>
      </c>
    </row>
    <row r="84" spans="1:11" x14ac:dyDescent="0.4">
      <c r="A84" s="6">
        <v>42863</v>
      </c>
      <c r="B84" s="4">
        <v>37.724200000000003</v>
      </c>
      <c r="C84" s="15"/>
      <c r="D84" s="16">
        <f>IFERROR(VLOOKUP(A83,配息表[],2,FALSE),0)*G83</f>
        <v>0</v>
      </c>
      <c r="E84" s="4">
        <f>IF(MONTH(表格3[[#This Row],[Date]])&lt;&gt;MONTH(A83),貸款金額*貸款利率/12,0)</f>
        <v>0</v>
      </c>
      <c r="F84" s="19">
        <f>(表格3[[#This Row],[投入金額]]+表格3[[#This Row],[配息]]-表格3[[#This Row],[利息]])/表格3[[#This Row],[Close]]</f>
        <v>0</v>
      </c>
      <c r="G84" s="4">
        <f>表格3[[#This Row],[增減股數]]+G83</f>
        <v>25000.750022500673</v>
      </c>
      <c r="H84" s="17">
        <f>表格3[[#This Row],[累計股數]]*表格3[[#This Row],[Close]]</f>
        <v>943133.29399882001</v>
      </c>
      <c r="I84" s="17">
        <f>表格3[[#This Row],[資產價值]]-投入金額</f>
        <v>-56866.706001179991</v>
      </c>
      <c r="J84" s="17">
        <f>自有資金+表格3[[#This Row],[損益金額]]</f>
        <v>943133.29399882001</v>
      </c>
      <c r="K84" s="18">
        <f>表格3[[#This Row],[損益金額]]/自有資金</f>
        <v>-5.686670600117999E-2</v>
      </c>
    </row>
    <row r="85" spans="1:11" x14ac:dyDescent="0.4">
      <c r="A85" s="6">
        <v>42864</v>
      </c>
      <c r="B85" s="4">
        <v>37.704999999999998</v>
      </c>
      <c r="C85" s="15"/>
      <c r="D85" s="16">
        <f>IFERROR(VLOOKUP(A84,配息表[],2,FALSE),0)*G84</f>
        <v>0</v>
      </c>
      <c r="E85" s="4">
        <f>IF(MONTH(表格3[[#This Row],[Date]])&lt;&gt;MONTH(A84),貸款金額*貸款利率/12,0)</f>
        <v>0</v>
      </c>
      <c r="F85" s="19">
        <f>(表格3[[#This Row],[投入金額]]+表格3[[#This Row],[配息]]-表格3[[#This Row],[利息]])/表格3[[#This Row],[Close]]</f>
        <v>0</v>
      </c>
      <c r="G85" s="4">
        <f>表格3[[#This Row],[增減股數]]+G84</f>
        <v>25000.750022500673</v>
      </c>
      <c r="H85" s="17">
        <f>表格3[[#This Row],[累計股數]]*表格3[[#This Row],[Close]]</f>
        <v>942653.27959838789</v>
      </c>
      <c r="I85" s="17">
        <f>表格3[[#This Row],[資產價值]]-投入金額</f>
        <v>-57346.72040161211</v>
      </c>
      <c r="J85" s="17">
        <f>自有資金+表格3[[#This Row],[損益金額]]</f>
        <v>942653.27959838789</v>
      </c>
      <c r="K85" s="18">
        <f>表格3[[#This Row],[損益金額]]/自有資金</f>
        <v>-5.7346720401612108E-2</v>
      </c>
    </row>
    <row r="86" spans="1:11" x14ac:dyDescent="0.4">
      <c r="A86" s="6">
        <v>42865</v>
      </c>
      <c r="B86" s="4">
        <v>37.679900000000004</v>
      </c>
      <c r="C86" s="15"/>
      <c r="D86" s="16">
        <f>IFERROR(VLOOKUP(A85,配息表[],2,FALSE),0)*G85</f>
        <v>0</v>
      </c>
      <c r="E86" s="4">
        <f>IF(MONTH(表格3[[#This Row],[Date]])&lt;&gt;MONTH(A85),貸款金額*貸款利率/12,0)</f>
        <v>0</v>
      </c>
      <c r="F86" s="19">
        <f>(表格3[[#This Row],[投入金額]]+表格3[[#This Row],[配息]]-表格3[[#This Row],[利息]])/表格3[[#This Row],[Close]]</f>
        <v>0</v>
      </c>
      <c r="G86" s="4">
        <f>表格3[[#This Row],[增減股數]]+G85</f>
        <v>25000.750022500673</v>
      </c>
      <c r="H86" s="17">
        <f>表格3[[#This Row],[累計股數]]*表格3[[#This Row],[Close]]</f>
        <v>942025.76077282324</v>
      </c>
      <c r="I86" s="17">
        <f>表格3[[#This Row],[資產價值]]-投入金額</f>
        <v>-57974.23922717676</v>
      </c>
      <c r="J86" s="17">
        <f>自有資金+表格3[[#This Row],[損益金額]]</f>
        <v>942025.76077282324</v>
      </c>
      <c r="K86" s="18">
        <f>表格3[[#This Row],[損益金額]]/自有資金</f>
        <v>-5.797423922717676E-2</v>
      </c>
    </row>
    <row r="87" spans="1:11" x14ac:dyDescent="0.4">
      <c r="A87" s="6">
        <v>42866</v>
      </c>
      <c r="B87" s="4">
        <v>37.627699999999997</v>
      </c>
      <c r="C87" s="15"/>
      <c r="D87" s="16">
        <f>IFERROR(VLOOKUP(A86,配息表[],2,FALSE),0)*G86</f>
        <v>0</v>
      </c>
      <c r="E87" s="4">
        <f>IF(MONTH(表格3[[#This Row],[Date]])&lt;&gt;MONTH(A86),貸款金額*貸款利率/12,0)</f>
        <v>0</v>
      </c>
      <c r="F87" s="19">
        <f>(表格3[[#This Row],[投入金額]]+表格3[[#This Row],[配息]]-表格3[[#This Row],[利息]])/表格3[[#This Row],[Close]]</f>
        <v>0</v>
      </c>
      <c r="G87" s="4">
        <f>表格3[[#This Row],[增減股數]]+G86</f>
        <v>25000.750022500673</v>
      </c>
      <c r="H87" s="17">
        <f>表格3[[#This Row],[累計股數]]*表格3[[#This Row],[Close]]</f>
        <v>940720.72162164852</v>
      </c>
      <c r="I87" s="17">
        <f>表格3[[#This Row],[資產價值]]-投入金額</f>
        <v>-59279.278378351475</v>
      </c>
      <c r="J87" s="17">
        <f>自有資金+表格3[[#This Row],[損益金額]]</f>
        <v>940720.72162164852</v>
      </c>
      <c r="K87" s="18">
        <f>表格3[[#This Row],[損益金額]]/自有資金</f>
        <v>-5.9279278378351473E-2</v>
      </c>
    </row>
    <row r="88" spans="1:11" x14ac:dyDescent="0.4">
      <c r="A88" s="6">
        <v>42867</v>
      </c>
      <c r="B88" s="4">
        <v>37.903100000000002</v>
      </c>
      <c r="C88" s="15"/>
      <c r="D88" s="16">
        <f>IFERROR(VLOOKUP(A87,配息表[],2,FALSE),0)*G87</f>
        <v>0</v>
      </c>
      <c r="E88" s="4">
        <f>IF(MONTH(表格3[[#This Row],[Date]])&lt;&gt;MONTH(A87),貸款金額*貸款利率/12,0)</f>
        <v>0</v>
      </c>
      <c r="F88" s="19">
        <f>(表格3[[#This Row],[投入金額]]+表格3[[#This Row],[配息]]-表格3[[#This Row],[利息]])/表格3[[#This Row],[Close]]</f>
        <v>0</v>
      </c>
      <c r="G88" s="4">
        <f>表格3[[#This Row],[增減股數]]+G87</f>
        <v>25000.750022500673</v>
      </c>
      <c r="H88" s="17">
        <f>表格3[[#This Row],[累計股數]]*表格3[[#This Row],[Close]]</f>
        <v>947605.92817784532</v>
      </c>
      <c r="I88" s="17">
        <f>表格3[[#This Row],[資產價值]]-投入金額</f>
        <v>-52394.071822154685</v>
      </c>
      <c r="J88" s="17">
        <f>自有資金+表格3[[#This Row],[損益金額]]</f>
        <v>947605.92817784532</v>
      </c>
      <c r="K88" s="18">
        <f>表格3[[#This Row],[損益金額]]/自有資金</f>
        <v>-5.2394071822154685E-2</v>
      </c>
    </row>
    <row r="89" spans="1:11" x14ac:dyDescent="0.4">
      <c r="A89" s="6">
        <v>42870</v>
      </c>
      <c r="B89" s="4">
        <v>37.729500000000002</v>
      </c>
      <c r="C89" s="15"/>
      <c r="D89" s="16">
        <f>IFERROR(VLOOKUP(A88,配息表[],2,FALSE),0)*G88</f>
        <v>0</v>
      </c>
      <c r="E89" s="4">
        <f>IF(MONTH(表格3[[#This Row],[Date]])&lt;&gt;MONTH(A88),貸款金額*貸款利率/12,0)</f>
        <v>0</v>
      </c>
      <c r="F89" s="19">
        <f>(表格3[[#This Row],[投入金額]]+表格3[[#This Row],[配息]]-表格3[[#This Row],[利息]])/表格3[[#This Row],[Close]]</f>
        <v>0</v>
      </c>
      <c r="G89" s="4">
        <f>表格3[[#This Row],[增減股數]]+G88</f>
        <v>25000.750022500673</v>
      </c>
      <c r="H89" s="17">
        <f>表格3[[#This Row],[累計股數]]*表格3[[#This Row],[Close]]</f>
        <v>943265.79797393922</v>
      </c>
      <c r="I89" s="17">
        <f>表格3[[#This Row],[資產價值]]-投入金額</f>
        <v>-56734.202026060782</v>
      </c>
      <c r="J89" s="17">
        <f>自有資金+表格3[[#This Row],[損益金額]]</f>
        <v>943265.79797393922</v>
      </c>
      <c r="K89" s="18">
        <f>表格3[[#This Row],[損益金額]]/自有資金</f>
        <v>-5.6734202026060783E-2</v>
      </c>
    </row>
    <row r="90" spans="1:11" x14ac:dyDescent="0.4">
      <c r="A90" s="6">
        <v>42871</v>
      </c>
      <c r="B90" s="4">
        <v>37.817399999999999</v>
      </c>
      <c r="C90" s="15"/>
      <c r="D90" s="16">
        <f>IFERROR(VLOOKUP(A89,配息表[],2,FALSE),0)*G89</f>
        <v>0</v>
      </c>
      <c r="E90" s="4">
        <f>IF(MONTH(表格3[[#This Row],[Date]])&lt;&gt;MONTH(A89),貸款金額*貸款利率/12,0)</f>
        <v>0</v>
      </c>
      <c r="F90" s="19">
        <f>(表格3[[#This Row],[投入金額]]+表格3[[#This Row],[配息]]-表格3[[#This Row],[利息]])/表格3[[#This Row],[Close]]</f>
        <v>0</v>
      </c>
      <c r="G90" s="4">
        <f>表格3[[#This Row],[增減股數]]+G89</f>
        <v>25000.750022500673</v>
      </c>
      <c r="H90" s="17">
        <f>表格3[[#This Row],[累計股數]]*表格3[[#This Row],[Close]]</f>
        <v>945463.363900917</v>
      </c>
      <c r="I90" s="17">
        <f>表格3[[#This Row],[資產價值]]-投入金額</f>
        <v>-54536.636099083</v>
      </c>
      <c r="J90" s="17">
        <f>自有資金+表格3[[#This Row],[損益金額]]</f>
        <v>945463.363900917</v>
      </c>
      <c r="K90" s="18">
        <f>表格3[[#This Row],[損益金額]]/自有資金</f>
        <v>-5.4536636099082998E-2</v>
      </c>
    </row>
    <row r="91" spans="1:11" x14ac:dyDescent="0.4">
      <c r="A91" s="6">
        <v>42872</v>
      </c>
      <c r="B91" s="4">
        <v>38.616</v>
      </c>
      <c r="C91" s="15"/>
      <c r="D91" s="16">
        <f>IFERROR(VLOOKUP(A90,配息表[],2,FALSE),0)*G90</f>
        <v>0</v>
      </c>
      <c r="E91" s="4">
        <f>IF(MONTH(表格3[[#This Row],[Date]])&lt;&gt;MONTH(A90),貸款金額*貸款利率/12,0)</f>
        <v>0</v>
      </c>
      <c r="F91" s="19">
        <f>(表格3[[#This Row],[投入金額]]+表格3[[#This Row],[配息]]-表格3[[#This Row],[利息]])/表格3[[#This Row],[Close]]</f>
        <v>0</v>
      </c>
      <c r="G91" s="4">
        <f>表格3[[#This Row],[增減股數]]+G90</f>
        <v>25000.750022500673</v>
      </c>
      <c r="H91" s="17">
        <f>表格3[[#This Row],[累計股數]]*表格3[[#This Row],[Close]]</f>
        <v>965428.96286888595</v>
      </c>
      <c r="I91" s="17">
        <f>表格3[[#This Row],[資產價值]]-投入金額</f>
        <v>-34571.037131114048</v>
      </c>
      <c r="J91" s="17">
        <f>自有資金+表格3[[#This Row],[損益金額]]</f>
        <v>965428.96286888595</v>
      </c>
      <c r="K91" s="18">
        <f>表格3[[#This Row],[損益金額]]/自有資金</f>
        <v>-3.4571037131114049E-2</v>
      </c>
    </row>
    <row r="92" spans="1:11" x14ac:dyDescent="0.4">
      <c r="A92" s="6">
        <v>42873</v>
      </c>
      <c r="B92" s="4">
        <v>38.680700000000002</v>
      </c>
      <c r="C92" s="15"/>
      <c r="D92" s="16">
        <f>IFERROR(VLOOKUP(A91,配息表[],2,FALSE),0)*G91</f>
        <v>0</v>
      </c>
      <c r="E92" s="4">
        <f>IF(MONTH(表格3[[#This Row],[Date]])&lt;&gt;MONTH(A91),貸款金額*貸款利率/12,0)</f>
        <v>0</v>
      </c>
      <c r="F92" s="19">
        <f>(表格3[[#This Row],[投入金額]]+表格3[[#This Row],[配息]]-表格3[[#This Row],[利息]])/表格3[[#This Row],[Close]]</f>
        <v>0</v>
      </c>
      <c r="G92" s="4">
        <f>表格3[[#This Row],[增減股數]]+G91</f>
        <v>25000.750022500673</v>
      </c>
      <c r="H92" s="17">
        <f>表格3[[#This Row],[累計股數]]*表格3[[#This Row],[Close]]</f>
        <v>967046.51139534183</v>
      </c>
      <c r="I92" s="17">
        <f>表格3[[#This Row],[資產價值]]-投入金額</f>
        <v>-32953.488604658167</v>
      </c>
      <c r="J92" s="17">
        <f>自有資金+表格3[[#This Row],[損益金額]]</f>
        <v>967046.51139534183</v>
      </c>
      <c r="K92" s="18">
        <f>表格3[[#This Row],[損益金額]]/自有資金</f>
        <v>-3.2953488604658167E-2</v>
      </c>
    </row>
    <row r="93" spans="1:11" x14ac:dyDescent="0.4">
      <c r="A93" s="6">
        <v>42874</v>
      </c>
      <c r="B93" s="4">
        <v>38.621000000000002</v>
      </c>
      <c r="C93" s="15"/>
      <c r="D93" s="16">
        <f>IFERROR(VLOOKUP(A92,配息表[],2,FALSE),0)*G92</f>
        <v>0</v>
      </c>
      <c r="E93" s="4">
        <f>IF(MONTH(表格3[[#This Row],[Date]])&lt;&gt;MONTH(A92),貸款金額*貸款利率/12,0)</f>
        <v>0</v>
      </c>
      <c r="F93" s="19">
        <f>(表格3[[#This Row],[投入金額]]+表格3[[#This Row],[配息]]-表格3[[#This Row],[利息]])/表格3[[#This Row],[Close]]</f>
        <v>0</v>
      </c>
      <c r="G93" s="4">
        <f>表格3[[#This Row],[增減股數]]+G92</f>
        <v>25000.750022500673</v>
      </c>
      <c r="H93" s="17">
        <f>表格3[[#This Row],[累計股數]]*表格3[[#This Row],[Close]]</f>
        <v>965553.96661899856</v>
      </c>
      <c r="I93" s="17">
        <f>表格3[[#This Row],[資產價值]]-投入金額</f>
        <v>-34446.033381001442</v>
      </c>
      <c r="J93" s="17">
        <f>自有資金+表格3[[#This Row],[損益金額]]</f>
        <v>965553.96661899856</v>
      </c>
      <c r="K93" s="18">
        <f>表格3[[#This Row],[損益金額]]/自有資金</f>
        <v>-3.444603338100144E-2</v>
      </c>
    </row>
    <row r="94" spans="1:11" x14ac:dyDescent="0.4">
      <c r="A94" s="6">
        <v>42877</v>
      </c>
      <c r="B94" s="4">
        <v>38.344099999999997</v>
      </c>
      <c r="C94" s="15"/>
      <c r="D94" s="16">
        <f>IFERROR(VLOOKUP(A93,配息表[],2,FALSE),0)*G93</f>
        <v>0</v>
      </c>
      <c r="E94" s="4">
        <f>IF(MONTH(表格3[[#This Row],[Date]])&lt;&gt;MONTH(A93),貸款金額*貸款利率/12,0)</f>
        <v>0</v>
      </c>
      <c r="F94" s="19">
        <f>(表格3[[#This Row],[投入金額]]+表格3[[#This Row],[配息]]-表格3[[#This Row],[利息]])/表格3[[#This Row],[Close]]</f>
        <v>0</v>
      </c>
      <c r="G94" s="4">
        <f>表格3[[#This Row],[增減股數]]+G93</f>
        <v>25000.750022500673</v>
      </c>
      <c r="H94" s="17">
        <f>表格3[[#This Row],[累計股數]]*表格3[[#This Row],[Close]]</f>
        <v>958631.25893776806</v>
      </c>
      <c r="I94" s="17">
        <f>表格3[[#This Row],[資產價值]]-投入金額</f>
        <v>-41368.741062231944</v>
      </c>
      <c r="J94" s="17">
        <f>自有資金+表格3[[#This Row],[損益金額]]</f>
        <v>958631.25893776806</v>
      </c>
      <c r="K94" s="18">
        <f>表格3[[#This Row],[損益金額]]/自有資金</f>
        <v>-4.1368741062231942E-2</v>
      </c>
    </row>
    <row r="95" spans="1:11" x14ac:dyDescent="0.4">
      <c r="A95" s="6">
        <v>42878</v>
      </c>
      <c r="B95" s="4">
        <v>38.35</v>
      </c>
      <c r="C95" s="15"/>
      <c r="D95" s="16">
        <f>IFERROR(VLOOKUP(A94,配息表[],2,FALSE),0)*G94</f>
        <v>0</v>
      </c>
      <c r="E95" s="4">
        <f>IF(MONTH(表格3[[#This Row],[Date]])&lt;&gt;MONTH(A94),貸款金額*貸款利率/12,0)</f>
        <v>0</v>
      </c>
      <c r="F95" s="19">
        <f>(表格3[[#This Row],[投入金額]]+表格3[[#This Row],[配息]]-表格3[[#This Row],[利息]])/表格3[[#This Row],[Close]]</f>
        <v>0</v>
      </c>
      <c r="G95" s="4">
        <f>表格3[[#This Row],[增減股數]]+G94</f>
        <v>25000.750022500673</v>
      </c>
      <c r="H95" s="17">
        <f>表格3[[#This Row],[累計股數]]*表格3[[#This Row],[Close]]</f>
        <v>958778.76336290082</v>
      </c>
      <c r="I95" s="17">
        <f>表格3[[#This Row],[資產價值]]-投入金額</f>
        <v>-41221.23663709918</v>
      </c>
      <c r="J95" s="17">
        <f>自有資金+表格3[[#This Row],[損益金額]]</f>
        <v>958778.76336290082</v>
      </c>
      <c r="K95" s="18">
        <f>表格3[[#This Row],[損益金額]]/自有資金</f>
        <v>-4.122123663709918E-2</v>
      </c>
    </row>
    <row r="96" spans="1:11" x14ac:dyDescent="0.4">
      <c r="A96" s="6">
        <v>42879</v>
      </c>
      <c r="B96" s="4">
        <v>38.414400000000001</v>
      </c>
      <c r="C96" s="15"/>
      <c r="D96" s="16">
        <f>IFERROR(VLOOKUP(A95,配息表[],2,FALSE),0)*G95</f>
        <v>0</v>
      </c>
      <c r="E96" s="4">
        <f>IF(MONTH(表格3[[#This Row],[Date]])&lt;&gt;MONTH(A95),貸款金額*貸款利率/12,0)</f>
        <v>0</v>
      </c>
      <c r="F96" s="19">
        <f>(表格3[[#This Row],[投入金額]]+表格3[[#This Row],[配息]]-表格3[[#This Row],[利息]])/表格3[[#This Row],[Close]]</f>
        <v>0</v>
      </c>
      <c r="G96" s="4">
        <f>表格3[[#This Row],[增減股數]]+G95</f>
        <v>25000.750022500673</v>
      </c>
      <c r="H96" s="17">
        <f>表格3[[#This Row],[累計股數]]*表格3[[#This Row],[Close]]</f>
        <v>960388.81166434987</v>
      </c>
      <c r="I96" s="17">
        <f>表格3[[#This Row],[資產價值]]-投入金額</f>
        <v>-39611.188335650135</v>
      </c>
      <c r="J96" s="17">
        <f>自有資金+表格3[[#This Row],[損益金額]]</f>
        <v>960388.81166434987</v>
      </c>
      <c r="K96" s="18">
        <f>表格3[[#This Row],[損益金額]]/自有資金</f>
        <v>-3.9611188335650138E-2</v>
      </c>
    </row>
    <row r="97" spans="1:11" x14ac:dyDescent="0.4">
      <c r="A97" s="6">
        <v>42880</v>
      </c>
      <c r="B97" s="4">
        <v>38.415999999999997</v>
      </c>
      <c r="C97" s="15"/>
      <c r="D97" s="16">
        <f>IFERROR(VLOOKUP(A96,配息表[],2,FALSE),0)*G96</f>
        <v>0</v>
      </c>
      <c r="E97" s="4">
        <f>IF(MONTH(表格3[[#This Row],[Date]])&lt;&gt;MONTH(A96),貸款金額*貸款利率/12,0)</f>
        <v>0</v>
      </c>
      <c r="F97" s="19">
        <f>(表格3[[#This Row],[投入金額]]+表格3[[#This Row],[配息]]-表格3[[#This Row],[利息]])/表格3[[#This Row],[Close]]</f>
        <v>0</v>
      </c>
      <c r="G97" s="4">
        <f>表格3[[#This Row],[增減股數]]+G96</f>
        <v>25000.750022500673</v>
      </c>
      <c r="H97" s="17">
        <f>表格3[[#This Row],[累計股數]]*表格3[[#This Row],[Close]]</f>
        <v>960428.81286438578</v>
      </c>
      <c r="I97" s="17">
        <f>表格3[[#This Row],[資產價值]]-投入金額</f>
        <v>-39571.187135614222</v>
      </c>
      <c r="J97" s="17">
        <f>自有資金+表格3[[#This Row],[損益金額]]</f>
        <v>960428.81286438578</v>
      </c>
      <c r="K97" s="18">
        <f>表格3[[#This Row],[損益金額]]/自有資金</f>
        <v>-3.9571187135614222E-2</v>
      </c>
    </row>
    <row r="98" spans="1:11" x14ac:dyDescent="0.4">
      <c r="A98" s="6">
        <v>42881</v>
      </c>
      <c r="B98" s="4">
        <v>38.516800000000003</v>
      </c>
      <c r="C98" s="15"/>
      <c r="D98" s="16">
        <f>IFERROR(VLOOKUP(A97,配息表[],2,FALSE),0)*G97</f>
        <v>0</v>
      </c>
      <c r="E98" s="4">
        <f>IF(MONTH(表格3[[#This Row],[Date]])&lt;&gt;MONTH(A97),貸款金額*貸款利率/12,0)</f>
        <v>0</v>
      </c>
      <c r="F98" s="19">
        <f>(表格3[[#This Row],[投入金額]]+表格3[[#This Row],[配息]]-表格3[[#This Row],[利息]])/表格3[[#This Row],[Close]]</f>
        <v>0</v>
      </c>
      <c r="G98" s="4">
        <f>表格3[[#This Row],[增減股數]]+G97</f>
        <v>25000.750022500673</v>
      </c>
      <c r="H98" s="17">
        <f>表格3[[#This Row],[累計股數]]*表格3[[#This Row],[Close]]</f>
        <v>962948.888466654</v>
      </c>
      <c r="I98" s="17">
        <f>表格3[[#This Row],[資產價值]]-投入金額</f>
        <v>-37051.111533346004</v>
      </c>
      <c r="J98" s="17">
        <f>自有資金+表格3[[#This Row],[損益金額]]</f>
        <v>962948.888466654</v>
      </c>
      <c r="K98" s="18">
        <f>表格3[[#This Row],[損益金額]]/自有資金</f>
        <v>-3.7051111533346004E-2</v>
      </c>
    </row>
    <row r="99" spans="1:11" x14ac:dyDescent="0.4">
      <c r="A99" s="6">
        <v>42886</v>
      </c>
      <c r="B99" s="4">
        <v>38.887700000000002</v>
      </c>
      <c r="C99" s="15"/>
      <c r="D99" s="16">
        <f>IFERROR(VLOOKUP(A98,配息表[],2,FALSE),0)*G98</f>
        <v>0</v>
      </c>
      <c r="E99" s="4">
        <f>IF(MONTH(表格3[[#This Row],[Date]])&lt;&gt;MONTH(A98),貸款金額*貸款利率/12,0)</f>
        <v>0</v>
      </c>
      <c r="F99" s="19">
        <f>(表格3[[#This Row],[投入金額]]+表格3[[#This Row],[配息]]-表格3[[#This Row],[利息]])/表格3[[#This Row],[Close]]</f>
        <v>0</v>
      </c>
      <c r="G99" s="4">
        <f>表格3[[#This Row],[增減股數]]+G98</f>
        <v>25000.750022500673</v>
      </c>
      <c r="H99" s="17">
        <f>表格3[[#This Row],[累計股數]]*表格3[[#This Row],[Close]]</f>
        <v>972221.66664999945</v>
      </c>
      <c r="I99" s="17">
        <f>表格3[[#This Row],[資產價值]]-投入金額</f>
        <v>-27778.333350000554</v>
      </c>
      <c r="J99" s="17">
        <f>自有資金+表格3[[#This Row],[損益金額]]</f>
        <v>972221.66664999945</v>
      </c>
      <c r="K99" s="18">
        <f>表格3[[#This Row],[損益金額]]/自有資金</f>
        <v>-2.7778333350000555E-2</v>
      </c>
    </row>
    <row r="100" spans="1:11" x14ac:dyDescent="0.4">
      <c r="A100" s="6">
        <v>42887</v>
      </c>
      <c r="B100" s="4">
        <v>38.792000000000002</v>
      </c>
      <c r="C100" s="15"/>
      <c r="D100" s="16">
        <f>IFERROR(VLOOKUP(A99,配息表[],2,FALSE),0)*G99</f>
        <v>0</v>
      </c>
      <c r="E100" s="4">
        <f>IF(MONTH(表格3[[#This Row],[Date]])&lt;&gt;MONTH(A99),貸款金額*貸款利率/12,0)</f>
        <v>0</v>
      </c>
      <c r="F100" s="19">
        <f>(表格3[[#This Row],[投入金額]]+表格3[[#This Row],[配息]]-表格3[[#This Row],[利息]])/表格3[[#This Row],[Close]]</f>
        <v>0</v>
      </c>
      <c r="G100" s="4">
        <f>表格3[[#This Row],[增減股數]]+G99</f>
        <v>25000.750022500673</v>
      </c>
      <c r="H100" s="17">
        <f>表格3[[#This Row],[累計股數]]*表格3[[#This Row],[Close]]</f>
        <v>969829.09487284615</v>
      </c>
      <c r="I100" s="17">
        <f>表格3[[#This Row],[資產價值]]-投入金額</f>
        <v>-30170.905127153848</v>
      </c>
      <c r="J100" s="17">
        <f>自有資金+表格3[[#This Row],[損益金額]]</f>
        <v>969829.09487284615</v>
      </c>
      <c r="K100" s="18">
        <f>表格3[[#This Row],[損益金額]]/自有資金</f>
        <v>-3.0170905127153848E-2</v>
      </c>
    </row>
    <row r="101" spans="1:11" x14ac:dyDescent="0.4">
      <c r="A101" s="6">
        <v>42888</v>
      </c>
      <c r="B101" s="4">
        <v>39.285699999999999</v>
      </c>
      <c r="C101" s="15"/>
      <c r="D101" s="16">
        <f>IFERROR(VLOOKUP(A100,配息表[],2,FALSE),0)*G100</f>
        <v>0</v>
      </c>
      <c r="E101" s="4">
        <f>IF(MONTH(表格3[[#This Row],[Date]])&lt;&gt;MONTH(A100),貸款金額*貸款利率/12,0)</f>
        <v>0</v>
      </c>
      <c r="F101" s="19">
        <f>(表格3[[#This Row],[投入金額]]+表格3[[#This Row],[配息]]-表格3[[#This Row],[利息]])/表格3[[#This Row],[Close]]</f>
        <v>0</v>
      </c>
      <c r="G101" s="4">
        <f>表格3[[#This Row],[增減股數]]+G100</f>
        <v>25000.750022500673</v>
      </c>
      <c r="H101" s="17">
        <f>表格3[[#This Row],[累計股數]]*表格3[[#This Row],[Close]]</f>
        <v>982171.96515895461</v>
      </c>
      <c r="I101" s="17">
        <f>表格3[[#This Row],[資產價值]]-投入金額</f>
        <v>-17828.034841045388</v>
      </c>
      <c r="J101" s="17">
        <f>自有資金+表格3[[#This Row],[損益金額]]</f>
        <v>982171.96515895461</v>
      </c>
      <c r="K101" s="18">
        <f>表格3[[#This Row],[損益金額]]/自有資金</f>
        <v>-1.7828034841045389E-2</v>
      </c>
    </row>
    <row r="102" spans="1:11" x14ac:dyDescent="0.4">
      <c r="A102" s="6">
        <v>42891</v>
      </c>
      <c r="B102" s="4">
        <v>38.923400000000001</v>
      </c>
      <c r="C102" s="15"/>
      <c r="D102" s="16">
        <f>IFERROR(VLOOKUP(A101,配息表[],2,FALSE),0)*G101</f>
        <v>0</v>
      </c>
      <c r="E102" s="4">
        <f>IF(MONTH(表格3[[#This Row],[Date]])&lt;&gt;MONTH(A101),貸款金額*貸款利率/12,0)</f>
        <v>0</v>
      </c>
      <c r="F102" s="19">
        <f>(表格3[[#This Row],[投入金額]]+表格3[[#This Row],[配息]]-表格3[[#This Row],[利息]])/表格3[[#This Row],[Close]]</f>
        <v>0</v>
      </c>
      <c r="G102" s="4">
        <f>表格3[[#This Row],[增減股數]]+G101</f>
        <v>25000.750022500673</v>
      </c>
      <c r="H102" s="17">
        <f>表格3[[#This Row],[累計股數]]*表格3[[#This Row],[Close]]</f>
        <v>973114.19342580275</v>
      </c>
      <c r="I102" s="17">
        <f>表格3[[#This Row],[資產價值]]-投入金額</f>
        <v>-26885.806574197253</v>
      </c>
      <c r="J102" s="17">
        <f>自有資金+表格3[[#This Row],[損益金額]]</f>
        <v>973114.19342580275</v>
      </c>
      <c r="K102" s="18">
        <f>表格3[[#This Row],[損益金額]]/自有資金</f>
        <v>-2.6885806574197254E-2</v>
      </c>
    </row>
    <row r="103" spans="1:11" x14ac:dyDescent="0.4">
      <c r="A103" s="6">
        <v>42892</v>
      </c>
      <c r="B103" s="4">
        <v>39.218000000000004</v>
      </c>
      <c r="C103" s="15"/>
      <c r="D103" s="16">
        <f>IFERROR(VLOOKUP(A102,配息表[],2,FALSE),0)*G102</f>
        <v>0</v>
      </c>
      <c r="E103" s="4">
        <f>IF(MONTH(表格3[[#This Row],[Date]])&lt;&gt;MONTH(A102),貸款金額*貸款利率/12,0)</f>
        <v>0</v>
      </c>
      <c r="F103" s="19">
        <f>(表格3[[#This Row],[投入金額]]+表格3[[#This Row],[配息]]-表格3[[#This Row],[利息]])/表格3[[#This Row],[Close]]</f>
        <v>0</v>
      </c>
      <c r="G103" s="4">
        <f>表格3[[#This Row],[增減股數]]+G102</f>
        <v>25000.750022500673</v>
      </c>
      <c r="H103" s="17">
        <f>表格3[[#This Row],[累計股數]]*表格3[[#This Row],[Close]]</f>
        <v>980479.41438243154</v>
      </c>
      <c r="I103" s="17">
        <f>表格3[[#This Row],[資產價值]]-投入金額</f>
        <v>-19520.58561756846</v>
      </c>
      <c r="J103" s="17">
        <f>自有資金+表格3[[#This Row],[損益金額]]</f>
        <v>980479.41438243154</v>
      </c>
      <c r="K103" s="18">
        <f>表格3[[#This Row],[損益金額]]/自有資金</f>
        <v>-1.9520585617568462E-2</v>
      </c>
    </row>
    <row r="104" spans="1:11" x14ac:dyDescent="0.4">
      <c r="A104" s="6">
        <v>42893</v>
      </c>
      <c r="B104" s="4">
        <v>39.068600000000004</v>
      </c>
      <c r="C104" s="15"/>
      <c r="D104" s="16">
        <f>IFERROR(VLOOKUP(A103,配息表[],2,FALSE),0)*G103</f>
        <v>0</v>
      </c>
      <c r="E104" s="4">
        <f>IF(MONTH(表格3[[#This Row],[Date]])&lt;&gt;MONTH(A103),貸款金額*貸款利率/12,0)</f>
        <v>0</v>
      </c>
      <c r="F104" s="19">
        <f>(表格3[[#This Row],[投入金額]]+表格3[[#This Row],[配息]]-表格3[[#This Row],[利息]])/表格3[[#This Row],[Close]]</f>
        <v>0</v>
      </c>
      <c r="G104" s="4">
        <f>表格3[[#This Row],[增減股數]]+G103</f>
        <v>25000.750022500673</v>
      </c>
      <c r="H104" s="17">
        <f>表格3[[#This Row],[累計股數]]*表格3[[#This Row],[Close]]</f>
        <v>976744.30232906993</v>
      </c>
      <c r="I104" s="17">
        <f>表格3[[#This Row],[資產價值]]-投入金額</f>
        <v>-23255.697670930065</v>
      </c>
      <c r="J104" s="17">
        <f>自有資金+表格3[[#This Row],[損益金額]]</f>
        <v>976744.30232906993</v>
      </c>
      <c r="K104" s="18">
        <f>表格3[[#This Row],[損益金額]]/自有資金</f>
        <v>-2.3255697670930064E-2</v>
      </c>
    </row>
    <row r="105" spans="1:11" x14ac:dyDescent="0.4">
      <c r="A105" s="6">
        <v>42894</v>
      </c>
      <c r="B105" s="4">
        <v>38.948399999999999</v>
      </c>
      <c r="C105" s="15"/>
      <c r="D105" s="16">
        <f>IFERROR(VLOOKUP(A104,配息表[],2,FALSE),0)*G104</f>
        <v>0</v>
      </c>
      <c r="E105" s="4">
        <f>IF(MONTH(表格3[[#This Row],[Date]])&lt;&gt;MONTH(A104),貸款金額*貸款利率/12,0)</f>
        <v>0</v>
      </c>
      <c r="F105" s="19">
        <f>(表格3[[#This Row],[投入金額]]+表格3[[#This Row],[配息]]-表格3[[#This Row],[利息]])/表格3[[#This Row],[Close]]</f>
        <v>0</v>
      </c>
      <c r="G105" s="4">
        <f>表格3[[#This Row],[增減股數]]+G104</f>
        <v>25000.750022500673</v>
      </c>
      <c r="H105" s="17">
        <f>表格3[[#This Row],[累計股數]]*表格3[[#This Row],[Close]]</f>
        <v>973739.2121763652</v>
      </c>
      <c r="I105" s="17">
        <f>表格3[[#This Row],[資產價值]]-投入金額</f>
        <v>-26260.787823634804</v>
      </c>
      <c r="J105" s="17">
        <f>自有資金+表格3[[#This Row],[損益金額]]</f>
        <v>973739.2121763652</v>
      </c>
      <c r="K105" s="18">
        <f>表格3[[#This Row],[損益金額]]/自有資金</f>
        <v>-2.6260787823634803E-2</v>
      </c>
    </row>
    <row r="106" spans="1:11" x14ac:dyDescent="0.4">
      <c r="A106" s="6">
        <v>42895</v>
      </c>
      <c r="B106" s="4">
        <v>38.883000000000003</v>
      </c>
      <c r="C106" s="15"/>
      <c r="D106" s="16">
        <f>IFERROR(VLOOKUP(A105,配息表[],2,FALSE),0)*G105</f>
        <v>0</v>
      </c>
      <c r="E106" s="4">
        <f>IF(MONTH(表格3[[#This Row],[Date]])&lt;&gt;MONTH(A105),貸款金額*貸款利率/12,0)</f>
        <v>0</v>
      </c>
      <c r="F106" s="19">
        <f>(表格3[[#This Row],[投入金額]]+表格3[[#This Row],[配息]]-表格3[[#This Row],[利息]])/表格3[[#This Row],[Close]]</f>
        <v>0</v>
      </c>
      <c r="G106" s="4">
        <f>表格3[[#This Row],[增減股數]]+G105</f>
        <v>25000.750022500673</v>
      </c>
      <c r="H106" s="17">
        <f>表格3[[#This Row],[累計股數]]*表格3[[#This Row],[Close]]</f>
        <v>972104.16312489379</v>
      </c>
      <c r="I106" s="17">
        <f>表格3[[#This Row],[資產價值]]-投入金額</f>
        <v>-27895.836875106208</v>
      </c>
      <c r="J106" s="17">
        <f>自有資金+表格3[[#This Row],[損益金額]]</f>
        <v>972104.16312489379</v>
      </c>
      <c r="K106" s="18">
        <f>表格3[[#This Row],[損益金額]]/自有資金</f>
        <v>-2.7895836875106206E-2</v>
      </c>
    </row>
    <row r="107" spans="1:11" x14ac:dyDescent="0.4">
      <c r="A107" s="6">
        <v>42898</v>
      </c>
      <c r="B107" s="4">
        <v>38.938600000000001</v>
      </c>
      <c r="C107" s="15"/>
      <c r="D107" s="16">
        <f>IFERROR(VLOOKUP(A106,配息表[],2,FALSE),0)*G106</f>
        <v>0</v>
      </c>
      <c r="E107" s="4">
        <f>IF(MONTH(表格3[[#This Row],[Date]])&lt;&gt;MONTH(A106),貸款金額*貸款利率/12,0)</f>
        <v>0</v>
      </c>
      <c r="F107" s="19">
        <f>(表格3[[#This Row],[投入金額]]+表格3[[#This Row],[配息]]-表格3[[#This Row],[利息]])/表格3[[#This Row],[Close]]</f>
        <v>0</v>
      </c>
      <c r="G107" s="4">
        <f>表格3[[#This Row],[增減股數]]+G106</f>
        <v>25000.750022500673</v>
      </c>
      <c r="H107" s="17">
        <f>表格3[[#This Row],[累計股數]]*表格3[[#This Row],[Close]]</f>
        <v>973494.20482614473</v>
      </c>
      <c r="I107" s="17">
        <f>表格3[[#This Row],[資產價值]]-投入金額</f>
        <v>-26505.795173855266</v>
      </c>
      <c r="J107" s="17">
        <f>自有資金+表格3[[#This Row],[損益金額]]</f>
        <v>973494.20482614473</v>
      </c>
      <c r="K107" s="18">
        <f>表格3[[#This Row],[損益金額]]/自有資金</f>
        <v>-2.6505795173855266E-2</v>
      </c>
    </row>
    <row r="108" spans="1:11" x14ac:dyDescent="0.4">
      <c r="A108" s="6">
        <v>42899</v>
      </c>
      <c r="B108" s="4">
        <v>39.024299999999997</v>
      </c>
      <c r="C108" s="15"/>
      <c r="D108" s="16">
        <f>IFERROR(VLOOKUP(A107,配息表[],2,FALSE),0)*G107</f>
        <v>0</v>
      </c>
      <c r="E108" s="4">
        <f>IF(MONTH(表格3[[#This Row],[Date]])&lt;&gt;MONTH(A107),貸款金額*貸款利率/12,0)</f>
        <v>0</v>
      </c>
      <c r="F108" s="19">
        <f>(表格3[[#This Row],[投入金額]]+表格3[[#This Row],[配息]]-表格3[[#This Row],[利息]])/表格3[[#This Row],[Close]]</f>
        <v>0</v>
      </c>
      <c r="G108" s="4">
        <f>表格3[[#This Row],[增減股數]]+G107</f>
        <v>25000.750022500673</v>
      </c>
      <c r="H108" s="17">
        <f>表格3[[#This Row],[累計股數]]*表格3[[#This Row],[Close]]</f>
        <v>975636.76910307293</v>
      </c>
      <c r="I108" s="17">
        <f>表格3[[#This Row],[資產價值]]-投入金額</f>
        <v>-24363.230896927067</v>
      </c>
      <c r="J108" s="17">
        <f>自有資金+表格3[[#This Row],[損益金額]]</f>
        <v>975636.76910307293</v>
      </c>
      <c r="K108" s="18">
        <f>表格3[[#This Row],[損益金額]]/自有資金</f>
        <v>-2.4363230896927067E-2</v>
      </c>
    </row>
    <row r="109" spans="1:11" x14ac:dyDescent="0.4">
      <c r="A109" s="6">
        <v>42900</v>
      </c>
      <c r="B109" s="4">
        <v>39.594000000000001</v>
      </c>
      <c r="C109" s="15"/>
      <c r="D109" s="16">
        <f>IFERROR(VLOOKUP(A108,配息表[],2,FALSE),0)*G108</f>
        <v>0</v>
      </c>
      <c r="E109" s="4">
        <f>IF(MONTH(表格3[[#This Row],[Date]])&lt;&gt;MONTH(A108),貸款金額*貸款利率/12,0)</f>
        <v>0</v>
      </c>
      <c r="F109" s="19">
        <f>(表格3[[#This Row],[投入金額]]+表格3[[#This Row],[配息]]-表格3[[#This Row],[利息]])/表格3[[#This Row],[Close]]</f>
        <v>0</v>
      </c>
      <c r="G109" s="4">
        <f>表格3[[#This Row],[增減股數]]+G108</f>
        <v>25000.750022500673</v>
      </c>
      <c r="H109" s="17">
        <f>表格3[[#This Row],[累計股數]]*表格3[[#This Row],[Close]]</f>
        <v>989879.69639089168</v>
      </c>
      <c r="I109" s="17">
        <f>表格3[[#This Row],[資產價值]]-投入金額</f>
        <v>-10120.30360910832</v>
      </c>
      <c r="J109" s="17">
        <f>自有資金+表格3[[#This Row],[損益金額]]</f>
        <v>989879.69639089168</v>
      </c>
      <c r="K109" s="18">
        <f>表格3[[#This Row],[損益金額]]/自有資金</f>
        <v>-1.012030360910832E-2</v>
      </c>
    </row>
    <row r="110" spans="1:11" x14ac:dyDescent="0.4">
      <c r="A110" s="6">
        <v>42901</v>
      </c>
      <c r="B110" s="4">
        <v>39.682000000000002</v>
      </c>
      <c r="C110" s="15"/>
      <c r="D110" s="16">
        <f>IFERROR(VLOOKUP(A109,配息表[],2,FALSE),0)*G109</f>
        <v>0</v>
      </c>
      <c r="E110" s="4">
        <f>IF(MONTH(表格3[[#This Row],[Date]])&lt;&gt;MONTH(A109),貸款金額*貸款利率/12,0)</f>
        <v>0</v>
      </c>
      <c r="F110" s="19">
        <f>(表格3[[#This Row],[投入金額]]+表格3[[#This Row],[配息]]-表格3[[#This Row],[利息]])/表格3[[#This Row],[Close]]</f>
        <v>0</v>
      </c>
      <c r="G110" s="4">
        <f>表格3[[#This Row],[增減股數]]+G109</f>
        <v>25000.750022500673</v>
      </c>
      <c r="H110" s="17">
        <f>表格3[[#This Row],[累計股數]]*表格3[[#This Row],[Close]]</f>
        <v>992079.76239287178</v>
      </c>
      <c r="I110" s="17">
        <f>表格3[[#This Row],[資產價值]]-投入金額</f>
        <v>-7920.2376071282197</v>
      </c>
      <c r="J110" s="17">
        <f>自有資金+表格3[[#This Row],[損益金額]]</f>
        <v>992079.76239287178</v>
      </c>
      <c r="K110" s="18">
        <f>表格3[[#This Row],[損益金額]]/自有資金</f>
        <v>-7.9202376071282193E-3</v>
      </c>
    </row>
    <row r="111" spans="1:11" x14ac:dyDescent="0.4">
      <c r="A111" s="6">
        <v>42902</v>
      </c>
      <c r="B111" s="4">
        <v>39.748199999999997</v>
      </c>
      <c r="C111" s="15"/>
      <c r="D111" s="16">
        <f>IFERROR(VLOOKUP(A110,配息表[],2,FALSE),0)*G110</f>
        <v>0</v>
      </c>
      <c r="E111" s="4">
        <f>IF(MONTH(表格3[[#This Row],[Date]])&lt;&gt;MONTH(A110),貸款金額*貸款利率/12,0)</f>
        <v>0</v>
      </c>
      <c r="F111" s="19">
        <f>(表格3[[#This Row],[投入金額]]+表格3[[#This Row],[配息]]-表格3[[#This Row],[利息]])/表格3[[#This Row],[Close]]</f>
        <v>0</v>
      </c>
      <c r="G111" s="4">
        <f>表格3[[#This Row],[增減股數]]+G110</f>
        <v>25000.750022500673</v>
      </c>
      <c r="H111" s="17">
        <f>表格3[[#This Row],[累計股數]]*表格3[[#This Row],[Close]]</f>
        <v>993734.81204436114</v>
      </c>
      <c r="I111" s="17">
        <f>表格3[[#This Row],[資產價值]]-投入金額</f>
        <v>-6265.1879556388594</v>
      </c>
      <c r="J111" s="17">
        <f>自有資金+表格3[[#This Row],[損益金額]]</f>
        <v>993734.81204436114</v>
      </c>
      <c r="K111" s="18">
        <f>表格3[[#This Row],[損益金額]]/自有資金</f>
        <v>-6.265187955638859E-3</v>
      </c>
    </row>
    <row r="112" spans="1:11" x14ac:dyDescent="0.4">
      <c r="A112" s="6">
        <v>42905</v>
      </c>
      <c r="B112" s="4">
        <v>39.732500000000002</v>
      </c>
      <c r="C112" s="15"/>
      <c r="D112" s="16">
        <f>IFERROR(VLOOKUP(A111,配息表[],2,FALSE),0)*G111</f>
        <v>0</v>
      </c>
      <c r="E112" s="4">
        <f>IF(MONTH(表格3[[#This Row],[Date]])&lt;&gt;MONTH(A111),貸款金額*貸款利率/12,0)</f>
        <v>0</v>
      </c>
      <c r="F112" s="19">
        <f>(表格3[[#This Row],[投入金額]]+表格3[[#This Row],[配息]]-表格3[[#This Row],[利息]])/表格3[[#This Row],[Close]]</f>
        <v>0</v>
      </c>
      <c r="G112" s="4">
        <f>表格3[[#This Row],[增減股數]]+G111</f>
        <v>25000.750022500673</v>
      </c>
      <c r="H112" s="17">
        <f>表格3[[#This Row],[累計股數]]*表格3[[#This Row],[Close]]</f>
        <v>993342.30026900803</v>
      </c>
      <c r="I112" s="17">
        <f>表格3[[#This Row],[資產價值]]-投入金額</f>
        <v>-6657.699730991968</v>
      </c>
      <c r="J112" s="17">
        <f>自有資金+表格3[[#This Row],[損益金額]]</f>
        <v>993342.30026900803</v>
      </c>
      <c r="K112" s="18">
        <f>表格3[[#This Row],[損益金額]]/自有資金</f>
        <v>-6.6576997309919679E-3</v>
      </c>
    </row>
    <row r="113" spans="1:11" x14ac:dyDescent="0.4">
      <c r="A113" s="6">
        <v>42906</v>
      </c>
      <c r="B113" s="4">
        <v>40.2104</v>
      </c>
      <c r="C113" s="15"/>
      <c r="D113" s="16">
        <f>IFERROR(VLOOKUP(A112,配息表[],2,FALSE),0)*G112</f>
        <v>0</v>
      </c>
      <c r="E113" s="4">
        <f>IF(MONTH(表格3[[#This Row],[Date]])&lt;&gt;MONTH(A112),貸款金額*貸款利率/12,0)</f>
        <v>0</v>
      </c>
      <c r="F113" s="19">
        <f>(表格3[[#This Row],[投入金額]]+表格3[[#This Row],[配息]]-表格3[[#This Row],[利息]])/表格3[[#This Row],[Close]]</f>
        <v>0</v>
      </c>
      <c r="G113" s="4">
        <f>表格3[[#This Row],[增減股數]]+G112</f>
        <v>25000.750022500673</v>
      </c>
      <c r="H113" s="17">
        <f>表格3[[#This Row],[累計股數]]*表格3[[#This Row],[Close]]</f>
        <v>1005290.1587047611</v>
      </c>
      <c r="I113" s="17">
        <f>表格3[[#This Row],[資產價值]]-投入金額</f>
        <v>5290.1587047610665</v>
      </c>
      <c r="J113" s="17">
        <f>自有資金+表格3[[#This Row],[損益金額]]</f>
        <v>1005290.1587047611</v>
      </c>
      <c r="K113" s="18">
        <f>表格3[[#This Row],[損益金額]]/自有資金</f>
        <v>5.2901587047610669E-3</v>
      </c>
    </row>
    <row r="114" spans="1:11" x14ac:dyDescent="0.4">
      <c r="A114" s="6">
        <v>42907</v>
      </c>
      <c r="B114" s="4">
        <v>40.347799999999999</v>
      </c>
      <c r="C114" s="15"/>
      <c r="D114" s="16">
        <f>IFERROR(VLOOKUP(A113,配息表[],2,FALSE),0)*G113</f>
        <v>0</v>
      </c>
      <c r="E114" s="4">
        <f>IF(MONTH(表格3[[#This Row],[Date]])&lt;&gt;MONTH(A113),貸款金額*貸款利率/12,0)</f>
        <v>0</v>
      </c>
      <c r="F114" s="19">
        <f>(表格3[[#This Row],[投入金額]]+表格3[[#This Row],[配息]]-表格3[[#This Row],[利息]])/表格3[[#This Row],[Close]]</f>
        <v>0</v>
      </c>
      <c r="G114" s="4">
        <f>表格3[[#This Row],[增減股數]]+G113</f>
        <v>25000.750022500673</v>
      </c>
      <c r="H114" s="17">
        <f>表格3[[#This Row],[累計股數]]*表格3[[#This Row],[Close]]</f>
        <v>1008725.2617578526</v>
      </c>
      <c r="I114" s="17">
        <f>表格3[[#This Row],[資產價值]]-投入金額</f>
        <v>8725.261757852626</v>
      </c>
      <c r="J114" s="17">
        <f>自有資金+表格3[[#This Row],[損益金額]]</f>
        <v>1008725.2617578526</v>
      </c>
      <c r="K114" s="18">
        <f>表格3[[#This Row],[損益金額]]/自有資金</f>
        <v>8.7252617578526259E-3</v>
      </c>
    </row>
    <row r="115" spans="1:11" x14ac:dyDescent="0.4">
      <c r="A115" s="6">
        <v>42908</v>
      </c>
      <c r="B115" s="4">
        <v>40.343299999999999</v>
      </c>
      <c r="C115" s="15"/>
      <c r="D115" s="16">
        <f>IFERROR(VLOOKUP(A114,配息表[],2,FALSE),0)*G114</f>
        <v>0</v>
      </c>
      <c r="E115" s="4">
        <f>IF(MONTH(表格3[[#This Row],[Date]])&lt;&gt;MONTH(A114),貸款金額*貸款利率/12,0)</f>
        <v>0</v>
      </c>
      <c r="F115" s="19">
        <f>(表格3[[#This Row],[投入金額]]+表格3[[#This Row],[配息]]-表格3[[#This Row],[利息]])/表格3[[#This Row],[Close]]</f>
        <v>0</v>
      </c>
      <c r="G115" s="4">
        <f>表格3[[#This Row],[增減股數]]+G114</f>
        <v>25000.750022500673</v>
      </c>
      <c r="H115" s="17">
        <f>表格3[[#This Row],[累計股數]]*表格3[[#This Row],[Close]]</f>
        <v>1008612.7583827514</v>
      </c>
      <c r="I115" s="17">
        <f>表格3[[#This Row],[資產價值]]-投入金額</f>
        <v>8612.7583827513736</v>
      </c>
      <c r="J115" s="17">
        <f>自有資金+表格3[[#This Row],[損益金額]]</f>
        <v>1008612.7583827514</v>
      </c>
      <c r="K115" s="18">
        <f>表格3[[#This Row],[損益金額]]/自有資金</f>
        <v>8.6127583827513739E-3</v>
      </c>
    </row>
    <row r="116" spans="1:11" x14ac:dyDescent="0.4">
      <c r="A116" s="6">
        <v>42909</v>
      </c>
      <c r="B116" s="4">
        <v>40.314799999999998</v>
      </c>
      <c r="C116" s="15"/>
      <c r="D116" s="16">
        <f>IFERROR(VLOOKUP(A115,配息表[],2,FALSE),0)*G115</f>
        <v>0</v>
      </c>
      <c r="E116" s="4">
        <f>IF(MONTH(表格3[[#This Row],[Date]])&lt;&gt;MONTH(A115),貸款金額*貸款利率/12,0)</f>
        <v>0</v>
      </c>
      <c r="F116" s="19">
        <f>(表格3[[#This Row],[投入金額]]+表格3[[#This Row],[配息]]-表格3[[#This Row],[利息]])/表格3[[#This Row],[Close]]</f>
        <v>0</v>
      </c>
      <c r="G116" s="4">
        <f>表格3[[#This Row],[增減股數]]+G115</f>
        <v>25000.750022500673</v>
      </c>
      <c r="H116" s="17">
        <f>表格3[[#This Row],[累計股數]]*表格3[[#This Row],[Close]]</f>
        <v>1007900.2370071101</v>
      </c>
      <c r="I116" s="17">
        <f>表格3[[#This Row],[資產價值]]-投入金額</f>
        <v>7900.2370071101468</v>
      </c>
      <c r="J116" s="17">
        <f>自有資金+表格3[[#This Row],[損益金額]]</f>
        <v>1007900.2370071101</v>
      </c>
      <c r="K116" s="18">
        <f>表格3[[#This Row],[損益金額]]/自有資金</f>
        <v>7.9002370071101467E-3</v>
      </c>
    </row>
    <row r="117" spans="1:11" x14ac:dyDescent="0.4">
      <c r="A117" s="6">
        <v>42912</v>
      </c>
      <c r="B117" s="4">
        <v>40.351599999999998</v>
      </c>
      <c r="C117" s="15"/>
      <c r="D117" s="16">
        <f>IFERROR(VLOOKUP(A116,配息表[],2,FALSE),0)*G116</f>
        <v>0</v>
      </c>
      <c r="E117" s="4">
        <f>IF(MONTH(表格3[[#This Row],[Date]])&lt;&gt;MONTH(A116),貸款金額*貸款利率/12,0)</f>
        <v>0</v>
      </c>
      <c r="F117" s="19">
        <f>(表格3[[#This Row],[投入金額]]+表格3[[#This Row],[配息]]-表格3[[#This Row],[利息]])/表格3[[#This Row],[Close]]</f>
        <v>0</v>
      </c>
      <c r="G117" s="4">
        <f>表格3[[#This Row],[增減股數]]+G116</f>
        <v>25000.750022500673</v>
      </c>
      <c r="H117" s="17">
        <f>表格3[[#This Row],[累計股數]]*表格3[[#This Row],[Close]]</f>
        <v>1008820.2646079381</v>
      </c>
      <c r="I117" s="17">
        <f>表格3[[#This Row],[資產價值]]-投入金額</f>
        <v>8820.2646079381229</v>
      </c>
      <c r="J117" s="17">
        <f>自有資金+表格3[[#This Row],[損益金額]]</f>
        <v>1008820.2646079381</v>
      </c>
      <c r="K117" s="18">
        <f>表格3[[#This Row],[損益金額]]/自有資金</f>
        <v>8.820264607938123E-3</v>
      </c>
    </row>
    <row r="118" spans="1:11" x14ac:dyDescent="0.4">
      <c r="A118" s="6">
        <v>42913</v>
      </c>
      <c r="B118" s="4">
        <v>40.046900000000001</v>
      </c>
      <c r="C118" s="15"/>
      <c r="D118" s="16">
        <f>IFERROR(VLOOKUP(A117,配息表[],2,FALSE),0)*G117</f>
        <v>0</v>
      </c>
      <c r="E118" s="4">
        <f>IF(MONTH(表格3[[#This Row],[Date]])&lt;&gt;MONTH(A117),貸款金額*貸款利率/12,0)</f>
        <v>0</v>
      </c>
      <c r="F118" s="19">
        <f>(表格3[[#This Row],[投入金額]]+表格3[[#This Row],[配息]]-表格3[[#This Row],[利息]])/表格3[[#This Row],[Close]]</f>
        <v>0</v>
      </c>
      <c r="G118" s="4">
        <f>表格3[[#This Row],[增減股數]]+G117</f>
        <v>25000.750022500673</v>
      </c>
      <c r="H118" s="17">
        <f>表格3[[#This Row],[累計股數]]*表格3[[#This Row],[Close]]</f>
        <v>1001202.5360760823</v>
      </c>
      <c r="I118" s="17">
        <f>表格3[[#This Row],[資產價值]]-投入金額</f>
        <v>1202.5360760822659</v>
      </c>
      <c r="J118" s="17">
        <f>自有資金+表格3[[#This Row],[損益金額]]</f>
        <v>1001202.5360760823</v>
      </c>
      <c r="K118" s="18">
        <f>表格3[[#This Row],[損益金額]]/自有資金</f>
        <v>1.2025360760822658E-3</v>
      </c>
    </row>
    <row r="119" spans="1:11" x14ac:dyDescent="0.4">
      <c r="A119" s="6">
        <v>42914</v>
      </c>
      <c r="B119" s="4">
        <v>39.9651</v>
      </c>
      <c r="C119" s="15"/>
      <c r="D119" s="16">
        <f>IFERROR(VLOOKUP(A118,配息表[],2,FALSE),0)*G118</f>
        <v>0</v>
      </c>
      <c r="E119" s="4">
        <f>IF(MONTH(表格3[[#This Row],[Date]])&lt;&gt;MONTH(A118),貸款金額*貸款利率/12,0)</f>
        <v>0</v>
      </c>
      <c r="F119" s="19">
        <f>(表格3[[#This Row],[投入金額]]+表格3[[#This Row],[配息]]-表格3[[#This Row],[利息]])/表格3[[#This Row],[Close]]</f>
        <v>0</v>
      </c>
      <c r="G119" s="4">
        <f>表格3[[#This Row],[增減股數]]+G118</f>
        <v>25000.750022500673</v>
      </c>
      <c r="H119" s="17">
        <f>表格3[[#This Row],[累計股數]]*表格3[[#This Row],[Close]]</f>
        <v>999157.47472424165</v>
      </c>
      <c r="I119" s="17">
        <f>表格3[[#This Row],[資產價值]]-投入金額</f>
        <v>-842.5252757583512</v>
      </c>
      <c r="J119" s="17">
        <f>自有資金+表格3[[#This Row],[損益金額]]</f>
        <v>999157.47472424165</v>
      </c>
      <c r="K119" s="18">
        <f>表格3[[#This Row],[損益金額]]/自有資金</f>
        <v>-8.4252527575835116E-4</v>
      </c>
    </row>
    <row r="120" spans="1:11" x14ac:dyDescent="0.4">
      <c r="A120" s="6">
        <v>42915</v>
      </c>
      <c r="B120" s="4">
        <v>39.625799999999998</v>
      </c>
      <c r="C120" s="15"/>
      <c r="D120" s="16">
        <f>IFERROR(VLOOKUP(A119,配息表[],2,FALSE),0)*G119</f>
        <v>0</v>
      </c>
      <c r="E120" s="4">
        <f>IF(MONTH(表格3[[#This Row],[Date]])&lt;&gt;MONTH(A119),貸款金額*貸款利率/12,0)</f>
        <v>0</v>
      </c>
      <c r="F120" s="19">
        <f>(表格3[[#This Row],[投入金額]]+表格3[[#This Row],[配息]]-表格3[[#This Row],[利息]])/表格3[[#This Row],[Close]]</f>
        <v>0</v>
      </c>
      <c r="G120" s="4">
        <f>表格3[[#This Row],[增減股數]]+G119</f>
        <v>25000.750022500673</v>
      </c>
      <c r="H120" s="17">
        <f>表格3[[#This Row],[累計股數]]*表格3[[#This Row],[Close]]</f>
        <v>990674.72024160717</v>
      </c>
      <c r="I120" s="17">
        <f>表格3[[#This Row],[資產價值]]-投入金額</f>
        <v>-9325.2797583928332</v>
      </c>
      <c r="J120" s="17">
        <f>自有資金+表格3[[#This Row],[損益金額]]</f>
        <v>990674.72024160717</v>
      </c>
      <c r="K120" s="18">
        <f>表格3[[#This Row],[損益金額]]/自有資金</f>
        <v>-9.3252797583928335E-3</v>
      </c>
    </row>
    <row r="121" spans="1:11" x14ac:dyDescent="0.4">
      <c r="A121" s="6">
        <v>42916</v>
      </c>
      <c r="B121" s="4">
        <v>39.495100000000001</v>
      </c>
      <c r="C121" s="15"/>
      <c r="D121" s="16">
        <f>IFERROR(VLOOKUP(A120,配息表[],2,FALSE),0)*G120</f>
        <v>0</v>
      </c>
      <c r="E121" s="4">
        <f>IF(MONTH(表格3[[#This Row],[Date]])&lt;&gt;MONTH(A120),貸款金額*貸款利率/12,0)</f>
        <v>0</v>
      </c>
      <c r="F121" s="19">
        <f>(表格3[[#This Row],[投入金額]]+表格3[[#This Row],[配息]]-表格3[[#This Row],[利息]])/表格3[[#This Row],[Close]]</f>
        <v>0</v>
      </c>
      <c r="G121" s="4">
        <f>表格3[[#This Row],[增減股數]]+G120</f>
        <v>25000.750022500673</v>
      </c>
      <c r="H121" s="17">
        <f>表格3[[#This Row],[累計股數]]*表格3[[#This Row],[Close]]</f>
        <v>987407.12221366633</v>
      </c>
      <c r="I121" s="17">
        <f>表格3[[#This Row],[資產價值]]-投入金額</f>
        <v>-12592.877786333673</v>
      </c>
      <c r="J121" s="17">
        <f>自有資金+表格3[[#This Row],[損益金額]]</f>
        <v>987407.12221366633</v>
      </c>
      <c r="K121" s="18">
        <f>表格3[[#This Row],[損益金額]]/自有資金</f>
        <v>-1.2592877786333672E-2</v>
      </c>
    </row>
    <row r="122" spans="1:11" x14ac:dyDescent="0.4">
      <c r="A122" s="6">
        <v>42919</v>
      </c>
      <c r="B122" s="4">
        <v>39.341999999999999</v>
      </c>
      <c r="C122" s="15"/>
      <c r="D122" s="16">
        <f>IFERROR(VLOOKUP(A121,配息表[],2,FALSE),0)*G121</f>
        <v>0</v>
      </c>
      <c r="E122" s="4">
        <f>IF(MONTH(表格3[[#This Row],[Date]])&lt;&gt;MONTH(A121),貸款金額*貸款利率/12,0)</f>
        <v>0</v>
      </c>
      <c r="F122" s="19">
        <f>(表格3[[#This Row],[投入金額]]+表格3[[#This Row],[配息]]-表格3[[#This Row],[利息]])/表格3[[#This Row],[Close]]</f>
        <v>0</v>
      </c>
      <c r="G122" s="4">
        <f>表格3[[#This Row],[增減股數]]+G121</f>
        <v>25000.750022500673</v>
      </c>
      <c r="H122" s="17">
        <f>表格3[[#This Row],[累計股數]]*表格3[[#This Row],[Close]]</f>
        <v>983579.50738522143</v>
      </c>
      <c r="I122" s="17">
        <f>表格3[[#This Row],[資產價值]]-投入金額</f>
        <v>-16420.492614778574</v>
      </c>
      <c r="J122" s="17">
        <f>自有資金+表格3[[#This Row],[損益金額]]</f>
        <v>983579.50738522143</v>
      </c>
      <c r="K122" s="18">
        <f>表格3[[#This Row],[損益金額]]/自有資金</f>
        <v>-1.6420492614778574E-2</v>
      </c>
    </row>
    <row r="123" spans="1:11" x14ac:dyDescent="0.4">
      <c r="A123" s="6">
        <v>42921</v>
      </c>
      <c r="B123" s="4">
        <v>39.526499999999999</v>
      </c>
      <c r="C123" s="15"/>
      <c r="D123" s="16">
        <f>IFERROR(VLOOKUP(A122,配息表[],2,FALSE),0)*G122</f>
        <v>0</v>
      </c>
      <c r="E123" s="4">
        <f>IF(MONTH(表格3[[#This Row],[Date]])&lt;&gt;MONTH(A122),貸款金額*貸款利率/12,0)</f>
        <v>0</v>
      </c>
      <c r="F123" s="19">
        <f>(表格3[[#This Row],[投入金額]]+表格3[[#This Row],[配息]]-表格3[[#This Row],[利息]])/表格3[[#This Row],[Close]]</f>
        <v>0</v>
      </c>
      <c r="G123" s="4">
        <f>表格3[[#This Row],[增減股數]]+G122</f>
        <v>25000.750022500673</v>
      </c>
      <c r="H123" s="17">
        <f>表格3[[#This Row],[累計股數]]*表格3[[#This Row],[Close]]</f>
        <v>988192.14576437278</v>
      </c>
      <c r="I123" s="17">
        <f>表格3[[#This Row],[資產價值]]-投入金額</f>
        <v>-11807.854235627223</v>
      </c>
      <c r="J123" s="17">
        <f>自有資金+表格3[[#This Row],[損益金額]]</f>
        <v>988192.14576437278</v>
      </c>
      <c r="K123" s="18">
        <f>表格3[[#This Row],[損益金額]]/自有資金</f>
        <v>-1.1807854235627222E-2</v>
      </c>
    </row>
    <row r="124" spans="1:11" x14ac:dyDescent="0.4">
      <c r="A124" s="6">
        <v>42922</v>
      </c>
      <c r="B124" s="4">
        <v>39.253500000000003</v>
      </c>
      <c r="C124" s="15"/>
      <c r="D124" s="16">
        <f>IFERROR(VLOOKUP(A123,配息表[],2,FALSE),0)*G123</f>
        <v>0</v>
      </c>
      <c r="E124" s="4">
        <f>IF(MONTH(表格3[[#This Row],[Date]])&lt;&gt;MONTH(A123),貸款金額*貸款利率/12,0)</f>
        <v>0</v>
      </c>
      <c r="F124" s="19">
        <f>(表格3[[#This Row],[投入金額]]+表格3[[#This Row],[配息]]-表格3[[#This Row],[利息]])/表格3[[#This Row],[Close]]</f>
        <v>0</v>
      </c>
      <c r="G124" s="4">
        <f>表格3[[#This Row],[增減股數]]+G123</f>
        <v>25000.750022500673</v>
      </c>
      <c r="H124" s="17">
        <f>表格3[[#This Row],[累計股數]]*表格3[[#This Row],[Close]]</f>
        <v>981366.94100823021</v>
      </c>
      <c r="I124" s="17">
        <f>表格3[[#This Row],[資產價值]]-投入金額</f>
        <v>-18633.058991769794</v>
      </c>
      <c r="J124" s="17">
        <f>自有資金+表格3[[#This Row],[損益金額]]</f>
        <v>981366.94100823021</v>
      </c>
      <c r="K124" s="18">
        <f>表格3[[#This Row],[損益金額]]/自有資金</f>
        <v>-1.8633058991769796E-2</v>
      </c>
    </row>
    <row r="125" spans="1:11" x14ac:dyDescent="0.4">
      <c r="A125" s="6">
        <v>42923</v>
      </c>
      <c r="B125" s="4">
        <v>38.979799999999997</v>
      </c>
      <c r="C125" s="15"/>
      <c r="D125" s="16">
        <f>IFERROR(VLOOKUP(A124,配息表[],2,FALSE),0)*G124</f>
        <v>0</v>
      </c>
      <c r="E125" s="4">
        <f>IF(MONTH(表格3[[#This Row],[Date]])&lt;&gt;MONTH(A124),貸款金額*貸款利率/12,0)</f>
        <v>0</v>
      </c>
      <c r="F125" s="19">
        <f>(表格3[[#This Row],[投入金額]]+表格3[[#This Row],[配息]]-表格3[[#This Row],[利息]])/表格3[[#This Row],[Close]]</f>
        <v>0</v>
      </c>
      <c r="G125" s="4">
        <f>表格3[[#This Row],[增減股數]]+G124</f>
        <v>25000.750022500673</v>
      </c>
      <c r="H125" s="17">
        <f>表格3[[#This Row],[累計股數]]*表格3[[#This Row],[Close]]</f>
        <v>974524.23572707165</v>
      </c>
      <c r="I125" s="17">
        <f>表格3[[#This Row],[資產價值]]-投入金額</f>
        <v>-25475.764272928354</v>
      </c>
      <c r="J125" s="17">
        <f>自有資金+表格3[[#This Row],[損益金額]]</f>
        <v>974524.23572707165</v>
      </c>
      <c r="K125" s="18">
        <f>表格3[[#This Row],[損益金額]]/自有資金</f>
        <v>-2.5475764272928355E-2</v>
      </c>
    </row>
    <row r="126" spans="1:11" x14ac:dyDescent="0.4">
      <c r="A126" s="6">
        <v>42926</v>
      </c>
      <c r="B126" s="4">
        <v>39.066699999999997</v>
      </c>
      <c r="C126" s="15"/>
      <c r="D126" s="16">
        <f>IFERROR(VLOOKUP(A125,配息表[],2,FALSE),0)*G125</f>
        <v>0</v>
      </c>
      <c r="E126" s="4">
        <f>IF(MONTH(表格3[[#This Row],[Date]])&lt;&gt;MONTH(A125),貸款金額*貸款利率/12,0)</f>
        <v>0</v>
      </c>
      <c r="F126" s="19">
        <f>(表格3[[#This Row],[投入金額]]+表格3[[#This Row],[配息]]-表格3[[#This Row],[利息]])/表格3[[#This Row],[Close]]</f>
        <v>0</v>
      </c>
      <c r="G126" s="4">
        <f>表格3[[#This Row],[增減股數]]+G125</f>
        <v>25000.750022500673</v>
      </c>
      <c r="H126" s="17">
        <f>表格3[[#This Row],[累計股數]]*表格3[[#This Row],[Close]]</f>
        <v>976696.80090402695</v>
      </c>
      <c r="I126" s="17">
        <f>表格3[[#This Row],[資產價值]]-投入金額</f>
        <v>-23303.199095973046</v>
      </c>
      <c r="J126" s="17">
        <f>自有資金+表格3[[#This Row],[損益金額]]</f>
        <v>976696.80090402695</v>
      </c>
      <c r="K126" s="18">
        <f>表格3[[#This Row],[損益金額]]/自有資金</f>
        <v>-2.3303199095973046E-2</v>
      </c>
    </row>
    <row r="127" spans="1:11" x14ac:dyDescent="0.4">
      <c r="A127" s="6">
        <v>42927</v>
      </c>
      <c r="B127" s="4">
        <v>39.124000000000002</v>
      </c>
      <c r="C127" s="15"/>
      <c r="D127" s="16">
        <f>IFERROR(VLOOKUP(A126,配息表[],2,FALSE),0)*G126</f>
        <v>0</v>
      </c>
      <c r="E127" s="4">
        <f>IF(MONTH(表格3[[#This Row],[Date]])&lt;&gt;MONTH(A126),貸款金額*貸款利率/12,0)</f>
        <v>0</v>
      </c>
      <c r="F127" s="19">
        <f>(表格3[[#This Row],[投入金額]]+表格3[[#This Row],[配息]]-表格3[[#This Row],[利息]])/表格3[[#This Row],[Close]]</f>
        <v>0</v>
      </c>
      <c r="G127" s="4">
        <f>表格3[[#This Row],[增減股數]]+G126</f>
        <v>25000.750022500673</v>
      </c>
      <c r="H127" s="17">
        <f>表格3[[#This Row],[累計股數]]*表格3[[#This Row],[Close]]</f>
        <v>978129.34388031636</v>
      </c>
      <c r="I127" s="17">
        <f>表格3[[#This Row],[資產價值]]-投入金額</f>
        <v>-21870.656119683641</v>
      </c>
      <c r="J127" s="17">
        <f>自有資金+表格3[[#This Row],[損益金額]]</f>
        <v>978129.34388031636</v>
      </c>
      <c r="K127" s="18">
        <f>表格3[[#This Row],[損益金額]]/自有資金</f>
        <v>-2.187065611968364E-2</v>
      </c>
    </row>
    <row r="128" spans="1:11" x14ac:dyDescent="0.4">
      <c r="A128" s="6">
        <v>42928</v>
      </c>
      <c r="B128" s="4">
        <v>39.189799999999998</v>
      </c>
      <c r="C128" s="15"/>
      <c r="D128" s="16">
        <f>IFERROR(VLOOKUP(A127,配息表[],2,FALSE),0)*G127</f>
        <v>0</v>
      </c>
      <c r="E128" s="4">
        <f>IF(MONTH(表格3[[#This Row],[Date]])&lt;&gt;MONTH(A127),貸款金額*貸款利率/12,0)</f>
        <v>0</v>
      </c>
      <c r="F128" s="19">
        <f>(表格3[[#This Row],[投入金額]]+表格3[[#This Row],[配息]]-表格3[[#This Row],[利息]])/表格3[[#This Row],[Close]]</f>
        <v>0</v>
      </c>
      <c r="G128" s="4">
        <f>表格3[[#This Row],[增減股數]]+G127</f>
        <v>25000.750022500673</v>
      </c>
      <c r="H128" s="17">
        <f>表格3[[#This Row],[累計股數]]*表格3[[#This Row],[Close]]</f>
        <v>979774.3932317968</v>
      </c>
      <c r="I128" s="17">
        <f>表格3[[#This Row],[資產價值]]-投入金額</f>
        <v>-20225.606768203201</v>
      </c>
      <c r="J128" s="17">
        <f>自有資金+表格3[[#This Row],[損益金額]]</f>
        <v>979774.3932317968</v>
      </c>
      <c r="K128" s="18">
        <f>表格3[[#This Row],[損益金額]]/自有資金</f>
        <v>-2.0225606768203199E-2</v>
      </c>
    </row>
    <row r="129" spans="1:11" x14ac:dyDescent="0.4">
      <c r="A129" s="6">
        <v>42929</v>
      </c>
      <c r="B129" s="4">
        <v>38.864699999999999</v>
      </c>
      <c r="C129" s="15"/>
      <c r="D129" s="16">
        <f>IFERROR(VLOOKUP(A128,配息表[],2,FALSE),0)*G128</f>
        <v>0</v>
      </c>
      <c r="E129" s="4">
        <f>IF(MONTH(表格3[[#This Row],[Date]])&lt;&gt;MONTH(A128),貸款金額*貸款利率/12,0)</f>
        <v>0</v>
      </c>
      <c r="F129" s="19">
        <f>(表格3[[#This Row],[投入金額]]+表格3[[#This Row],[配息]]-表格3[[#This Row],[利息]])/表格3[[#This Row],[Close]]</f>
        <v>0</v>
      </c>
      <c r="G129" s="4">
        <f>表格3[[#This Row],[增減股數]]+G128</f>
        <v>25000.750022500673</v>
      </c>
      <c r="H129" s="17">
        <f>表格3[[#This Row],[累計股數]]*表格3[[#This Row],[Close]]</f>
        <v>971646.64939948195</v>
      </c>
      <c r="I129" s="17">
        <f>表格3[[#This Row],[資產價值]]-投入金額</f>
        <v>-28353.350600518053</v>
      </c>
      <c r="J129" s="17">
        <f>自有資金+表格3[[#This Row],[損益金額]]</f>
        <v>971646.64939948195</v>
      </c>
      <c r="K129" s="18">
        <f>表格3[[#This Row],[損益金額]]/自有資金</f>
        <v>-2.8353350600518055E-2</v>
      </c>
    </row>
    <row r="130" spans="1:11" x14ac:dyDescent="0.4">
      <c r="A130" s="6">
        <v>42930</v>
      </c>
      <c r="B130" s="4">
        <v>39.006</v>
      </c>
      <c r="C130" s="15"/>
      <c r="D130" s="16">
        <f>IFERROR(VLOOKUP(A129,配息表[],2,FALSE),0)*G129</f>
        <v>0</v>
      </c>
      <c r="E130" s="4">
        <f>IF(MONTH(表格3[[#This Row],[Date]])&lt;&gt;MONTH(A129),貸款金額*貸款利率/12,0)</f>
        <v>0</v>
      </c>
      <c r="F130" s="19">
        <f>(表格3[[#This Row],[投入金額]]+表格3[[#This Row],[配息]]-表格3[[#This Row],[利息]])/表格3[[#This Row],[Close]]</f>
        <v>0</v>
      </c>
      <c r="G130" s="4">
        <f>表格3[[#This Row],[增減股數]]+G129</f>
        <v>25000.750022500673</v>
      </c>
      <c r="H130" s="17">
        <f>表格3[[#This Row],[累計股數]]*表格3[[#This Row],[Close]]</f>
        <v>975179.25537766132</v>
      </c>
      <c r="I130" s="17">
        <f>表格3[[#This Row],[資產價值]]-投入金額</f>
        <v>-24820.74462233868</v>
      </c>
      <c r="J130" s="17">
        <f>自有資金+表格3[[#This Row],[損益金額]]</f>
        <v>975179.25537766132</v>
      </c>
      <c r="K130" s="18">
        <f>表格3[[#This Row],[損益金額]]/自有資金</f>
        <v>-2.4820744622338679E-2</v>
      </c>
    </row>
    <row r="131" spans="1:11" x14ac:dyDescent="0.4">
      <c r="A131" s="6">
        <v>42933</v>
      </c>
      <c r="B131" s="4">
        <v>39.096600000000002</v>
      </c>
      <c r="C131" s="15"/>
      <c r="D131" s="16">
        <f>IFERROR(VLOOKUP(A130,配息表[],2,FALSE),0)*G130</f>
        <v>0</v>
      </c>
      <c r="E131" s="4">
        <f>IF(MONTH(表格3[[#This Row],[Date]])&lt;&gt;MONTH(A130),貸款金額*貸款利率/12,0)</f>
        <v>0</v>
      </c>
      <c r="F131" s="19">
        <f>(表格3[[#This Row],[投入金額]]+表格3[[#This Row],[配息]]-表格3[[#This Row],[利息]])/表格3[[#This Row],[Close]]</f>
        <v>0</v>
      </c>
      <c r="G131" s="4">
        <f>表格3[[#This Row],[增減股數]]+G130</f>
        <v>25000.750022500673</v>
      </c>
      <c r="H131" s="17">
        <f>表格3[[#This Row],[累計股數]]*表格3[[#This Row],[Close]]</f>
        <v>977444.32332969992</v>
      </c>
      <c r="I131" s="17">
        <f>表格3[[#This Row],[資產價值]]-投入金額</f>
        <v>-22555.676670300076</v>
      </c>
      <c r="J131" s="17">
        <f>自有資金+表格3[[#This Row],[損益金額]]</f>
        <v>977444.32332969992</v>
      </c>
      <c r="K131" s="18">
        <f>表格3[[#This Row],[損益金額]]/自有資金</f>
        <v>-2.2555676670300076E-2</v>
      </c>
    </row>
    <row r="132" spans="1:11" x14ac:dyDescent="0.4">
      <c r="A132" s="6">
        <v>42934</v>
      </c>
      <c r="B132" s="4">
        <v>39.400300000000001</v>
      </c>
      <c r="C132" s="15"/>
      <c r="D132" s="16">
        <f>IFERROR(VLOOKUP(A131,配息表[],2,FALSE),0)*G131</f>
        <v>0</v>
      </c>
      <c r="E132" s="4">
        <f>IF(MONTH(表格3[[#This Row],[Date]])&lt;&gt;MONTH(A131),貸款金額*貸款利率/12,0)</f>
        <v>0</v>
      </c>
      <c r="F132" s="19">
        <f>(表格3[[#This Row],[投入金額]]+表格3[[#This Row],[配息]]-表格3[[#This Row],[利息]])/表格3[[#This Row],[Close]]</f>
        <v>0</v>
      </c>
      <c r="G132" s="4">
        <f>表格3[[#This Row],[增減股數]]+G131</f>
        <v>25000.750022500673</v>
      </c>
      <c r="H132" s="17">
        <f>表格3[[#This Row],[累計股數]]*表格3[[#This Row],[Close]]</f>
        <v>985037.05111153331</v>
      </c>
      <c r="I132" s="17">
        <f>表格3[[#This Row],[資產價值]]-投入金額</f>
        <v>-14962.948888466693</v>
      </c>
      <c r="J132" s="17">
        <f>自有資金+表格3[[#This Row],[損益金額]]</f>
        <v>985037.05111153331</v>
      </c>
      <c r="K132" s="18">
        <f>表格3[[#This Row],[損益金額]]/自有資金</f>
        <v>-1.4962948888466693E-2</v>
      </c>
    </row>
    <row r="133" spans="1:11" x14ac:dyDescent="0.4">
      <c r="A133" s="6">
        <v>42935</v>
      </c>
      <c r="B133" s="4">
        <v>39.463500000000003</v>
      </c>
      <c r="C133" s="15"/>
      <c r="D133" s="16">
        <f>IFERROR(VLOOKUP(A132,配息表[],2,FALSE),0)*G132</f>
        <v>0</v>
      </c>
      <c r="E133" s="4">
        <f>IF(MONTH(表格3[[#This Row],[Date]])&lt;&gt;MONTH(A132),貸款金額*貸款利率/12,0)</f>
        <v>0</v>
      </c>
      <c r="F133" s="19">
        <f>(表格3[[#This Row],[投入金額]]+表格3[[#This Row],[配息]]-表格3[[#This Row],[利息]])/表格3[[#This Row],[Close]]</f>
        <v>0</v>
      </c>
      <c r="G133" s="4">
        <f>表格3[[#This Row],[增減股數]]+G132</f>
        <v>25000.750022500673</v>
      </c>
      <c r="H133" s="17">
        <f>表格3[[#This Row],[累計股數]]*表格3[[#This Row],[Close]]</f>
        <v>986617.09851295536</v>
      </c>
      <c r="I133" s="17">
        <f>表格3[[#This Row],[資產價值]]-投入金額</f>
        <v>-13382.901487044641</v>
      </c>
      <c r="J133" s="17">
        <f>自有資金+表格3[[#This Row],[損益金額]]</f>
        <v>986617.09851295536</v>
      </c>
      <c r="K133" s="18">
        <f>表格3[[#This Row],[損益金額]]/自有資金</f>
        <v>-1.3382901487044642E-2</v>
      </c>
    </row>
    <row r="134" spans="1:11" x14ac:dyDescent="0.4">
      <c r="A134" s="6">
        <v>42936</v>
      </c>
      <c r="B134" s="4">
        <v>39.6051</v>
      </c>
      <c r="C134" s="15"/>
      <c r="D134" s="16">
        <f>IFERROR(VLOOKUP(A133,配息表[],2,FALSE),0)*G133</f>
        <v>0</v>
      </c>
      <c r="E134" s="4">
        <f>IF(MONTH(表格3[[#This Row],[Date]])&lt;&gt;MONTH(A133),貸款金額*貸款利率/12,0)</f>
        <v>0</v>
      </c>
      <c r="F134" s="19">
        <f>(表格3[[#This Row],[投入金額]]+表格3[[#This Row],[配息]]-表格3[[#This Row],[利息]])/表格3[[#This Row],[Close]]</f>
        <v>0</v>
      </c>
      <c r="G134" s="4">
        <f>表格3[[#This Row],[增減股數]]+G133</f>
        <v>25000.750022500673</v>
      </c>
      <c r="H134" s="17">
        <f>表格3[[#This Row],[累計股數]]*表格3[[#This Row],[Close]]</f>
        <v>990157.20471614145</v>
      </c>
      <c r="I134" s="17">
        <f>表格3[[#This Row],[資產價值]]-投入金額</f>
        <v>-9842.7952838585479</v>
      </c>
      <c r="J134" s="17">
        <f>自有資金+表格3[[#This Row],[損益金額]]</f>
        <v>990157.20471614145</v>
      </c>
      <c r="K134" s="18">
        <f>表格3[[#This Row],[損益金額]]/自有資金</f>
        <v>-9.8427952838585474E-3</v>
      </c>
    </row>
    <row r="135" spans="1:11" x14ac:dyDescent="0.4">
      <c r="A135" s="6">
        <v>42937</v>
      </c>
      <c r="B135" s="4">
        <v>39.847099999999998</v>
      </c>
      <c r="C135" s="15"/>
      <c r="D135" s="16">
        <f>IFERROR(VLOOKUP(A134,配息表[],2,FALSE),0)*G134</f>
        <v>0</v>
      </c>
      <c r="E135" s="4">
        <f>IF(MONTH(表格3[[#This Row],[Date]])&lt;&gt;MONTH(A134),貸款金額*貸款利率/12,0)</f>
        <v>0</v>
      </c>
      <c r="F135" s="19">
        <f>(表格3[[#This Row],[投入金額]]+表格3[[#This Row],[配息]]-表格3[[#This Row],[利息]])/表格3[[#This Row],[Close]]</f>
        <v>0</v>
      </c>
      <c r="G135" s="4">
        <f>表格3[[#This Row],[增減股數]]+G134</f>
        <v>25000.750022500673</v>
      </c>
      <c r="H135" s="17">
        <f>表格3[[#This Row],[累計股數]]*表格3[[#This Row],[Close]]</f>
        <v>996207.38622158649</v>
      </c>
      <c r="I135" s="17">
        <f>表格3[[#This Row],[資產價值]]-投入金額</f>
        <v>-3792.6137784135062</v>
      </c>
      <c r="J135" s="17">
        <f>自有資金+表格3[[#This Row],[損益金額]]</f>
        <v>996207.38622158649</v>
      </c>
      <c r="K135" s="18">
        <f>表格3[[#This Row],[損益金額]]/自有資金</f>
        <v>-3.7926137784135062E-3</v>
      </c>
    </row>
    <row r="136" spans="1:11" x14ac:dyDescent="0.4">
      <c r="A136" s="6">
        <v>42940</v>
      </c>
      <c r="B136" s="4">
        <v>39.512799999999999</v>
      </c>
      <c r="C136" s="15"/>
      <c r="D136" s="16">
        <f>IFERROR(VLOOKUP(A135,配息表[],2,FALSE),0)*G135</f>
        <v>0</v>
      </c>
      <c r="E136" s="4">
        <f>IF(MONTH(表格3[[#This Row],[Date]])&lt;&gt;MONTH(A135),貸款金額*貸款利率/12,0)</f>
        <v>0</v>
      </c>
      <c r="F136" s="19">
        <f>(表格3[[#This Row],[投入金額]]+表格3[[#This Row],[配息]]-表格3[[#This Row],[利息]])/表格3[[#This Row],[Close]]</f>
        <v>0</v>
      </c>
      <c r="G136" s="4">
        <f>表格3[[#This Row],[增減股數]]+G135</f>
        <v>25000.750022500673</v>
      </c>
      <c r="H136" s="17">
        <f>表格3[[#This Row],[累計股數]]*表格3[[#This Row],[Close]]</f>
        <v>987849.63548906462</v>
      </c>
      <c r="I136" s="17">
        <f>表格3[[#This Row],[資產價值]]-投入金額</f>
        <v>-12150.364510935382</v>
      </c>
      <c r="J136" s="17">
        <f>自有資金+表格3[[#This Row],[損益金額]]</f>
        <v>987849.63548906462</v>
      </c>
      <c r="K136" s="18">
        <f>表格3[[#This Row],[損益金額]]/自有資金</f>
        <v>-1.2150364510935383E-2</v>
      </c>
    </row>
    <row r="137" spans="1:11" x14ac:dyDescent="0.4">
      <c r="A137" s="6">
        <v>42941</v>
      </c>
      <c r="B137" s="4">
        <v>38.948099999999997</v>
      </c>
      <c r="C137" s="15"/>
      <c r="D137" s="16">
        <f>IFERROR(VLOOKUP(A136,配息表[],2,FALSE),0)*G136</f>
        <v>0</v>
      </c>
      <c r="E137" s="4">
        <f>IF(MONTH(表格3[[#This Row],[Date]])&lt;&gt;MONTH(A136),貸款金額*貸款利率/12,0)</f>
        <v>0</v>
      </c>
      <c r="F137" s="19">
        <f>(表格3[[#This Row],[投入金額]]+表格3[[#This Row],[配息]]-表格3[[#This Row],[利息]])/表格3[[#This Row],[Close]]</f>
        <v>0</v>
      </c>
      <c r="G137" s="4">
        <f>表格3[[#This Row],[增減股數]]+G136</f>
        <v>25000.750022500673</v>
      </c>
      <c r="H137" s="17">
        <f>表格3[[#This Row],[累計股數]]*表格3[[#This Row],[Close]]</f>
        <v>973731.71195135836</v>
      </c>
      <c r="I137" s="17">
        <f>表格3[[#This Row],[資產價值]]-投入金額</f>
        <v>-26268.28804864164</v>
      </c>
      <c r="J137" s="17">
        <f>自有資金+表格3[[#This Row],[損益金額]]</f>
        <v>973731.71195135836</v>
      </c>
      <c r="K137" s="18">
        <f>表格3[[#This Row],[損益金額]]/自有資金</f>
        <v>-2.626828804864164E-2</v>
      </c>
    </row>
    <row r="138" spans="1:11" x14ac:dyDescent="0.4">
      <c r="A138" s="6">
        <v>42942</v>
      </c>
      <c r="B138" s="4">
        <v>39.0989</v>
      </c>
      <c r="C138" s="15"/>
      <c r="D138" s="16">
        <f>IFERROR(VLOOKUP(A137,配息表[],2,FALSE),0)*G137</f>
        <v>0</v>
      </c>
      <c r="E138" s="4">
        <f>IF(MONTH(表格3[[#This Row],[Date]])&lt;&gt;MONTH(A137),貸款金額*貸款利率/12,0)</f>
        <v>0</v>
      </c>
      <c r="F138" s="19">
        <f>(表格3[[#This Row],[投入金額]]+表格3[[#This Row],[配息]]-表格3[[#This Row],[利息]])/表格3[[#This Row],[Close]]</f>
        <v>0</v>
      </c>
      <c r="G138" s="4">
        <f>表格3[[#This Row],[增減股數]]+G137</f>
        <v>25000.750022500673</v>
      </c>
      <c r="H138" s="17">
        <f>表格3[[#This Row],[累計股數]]*表格3[[#This Row],[Close]]</f>
        <v>977501.82505475159</v>
      </c>
      <c r="I138" s="17">
        <f>表格3[[#This Row],[資產價值]]-投入金額</f>
        <v>-22498.174945248407</v>
      </c>
      <c r="J138" s="17">
        <f>自有資金+表格3[[#This Row],[損益金額]]</f>
        <v>977501.82505475159</v>
      </c>
      <c r="K138" s="18">
        <f>表格3[[#This Row],[損益金額]]/自有資金</f>
        <v>-2.2498174945248407E-2</v>
      </c>
    </row>
    <row r="139" spans="1:11" x14ac:dyDescent="0.4">
      <c r="A139" s="6">
        <v>42943</v>
      </c>
      <c r="B139" s="4">
        <v>38.731699999999996</v>
      </c>
      <c r="C139" s="15"/>
      <c r="D139" s="16">
        <f>IFERROR(VLOOKUP(A138,配息表[],2,FALSE),0)*G138</f>
        <v>0</v>
      </c>
      <c r="E139" s="4">
        <f>IF(MONTH(表格3[[#This Row],[Date]])&lt;&gt;MONTH(A138),貸款金額*貸款利率/12,0)</f>
        <v>0</v>
      </c>
      <c r="F139" s="19">
        <f>(表格3[[#This Row],[投入金額]]+表格3[[#This Row],[配息]]-表格3[[#This Row],[利息]])/表格3[[#This Row],[Close]]</f>
        <v>0</v>
      </c>
      <c r="G139" s="4">
        <f>表格3[[#This Row],[增減股數]]+G138</f>
        <v>25000.750022500673</v>
      </c>
      <c r="H139" s="17">
        <f>表格3[[#This Row],[累計股數]]*表格3[[#This Row],[Close]]</f>
        <v>968321.54964648921</v>
      </c>
      <c r="I139" s="17">
        <f>表格3[[#This Row],[資產價值]]-投入金額</f>
        <v>-31678.450353510794</v>
      </c>
      <c r="J139" s="17">
        <f>自有資金+表格3[[#This Row],[損益金額]]</f>
        <v>968321.54964648921</v>
      </c>
      <c r="K139" s="18">
        <f>表格3[[#This Row],[損益金額]]/自有資金</f>
        <v>-3.1678450353510794E-2</v>
      </c>
    </row>
    <row r="140" spans="1:11" x14ac:dyDescent="0.4">
      <c r="A140" s="6">
        <v>42944</v>
      </c>
      <c r="B140" s="4">
        <v>39.000100000000003</v>
      </c>
      <c r="C140" s="15"/>
      <c r="D140" s="16">
        <f>IFERROR(VLOOKUP(A139,配息表[],2,FALSE),0)*G139</f>
        <v>0</v>
      </c>
      <c r="E140" s="4">
        <f>IF(MONTH(表格3[[#This Row],[Date]])&lt;&gt;MONTH(A139),貸款金額*貸款利率/12,0)</f>
        <v>0</v>
      </c>
      <c r="F140" s="19">
        <f>(表格3[[#This Row],[投入金額]]+表格3[[#This Row],[配息]]-表格3[[#This Row],[利息]])/表格3[[#This Row],[Close]]</f>
        <v>0</v>
      </c>
      <c r="G140" s="4">
        <f>表格3[[#This Row],[增減股數]]+G139</f>
        <v>25000.750022500673</v>
      </c>
      <c r="H140" s="17">
        <f>表格3[[#This Row],[累計股數]]*表格3[[#This Row],[Close]]</f>
        <v>975031.75095252856</v>
      </c>
      <c r="I140" s="17">
        <f>表格3[[#This Row],[資產價值]]-投入金額</f>
        <v>-24968.249047471443</v>
      </c>
      <c r="J140" s="17">
        <f>自有資金+表格3[[#This Row],[損益金額]]</f>
        <v>975031.75095252856</v>
      </c>
      <c r="K140" s="18">
        <f>表格3[[#This Row],[損益金額]]/自有資金</f>
        <v>-2.4968249047471445E-2</v>
      </c>
    </row>
    <row r="141" spans="1:11" x14ac:dyDescent="0.4">
      <c r="A141" s="6">
        <v>42947</v>
      </c>
      <c r="B141" s="4">
        <v>38.883899999999997</v>
      </c>
      <c r="C141" s="15"/>
      <c r="D141" s="16">
        <f>IFERROR(VLOOKUP(A140,配息表[],2,FALSE),0)*G140</f>
        <v>0</v>
      </c>
      <c r="E141" s="4">
        <f>IF(MONTH(表格3[[#This Row],[Date]])&lt;&gt;MONTH(A140),貸款金額*貸款利率/12,0)</f>
        <v>0</v>
      </c>
      <c r="F141" s="19">
        <f>(表格3[[#This Row],[投入金額]]+表格3[[#This Row],[配息]]-表格3[[#This Row],[利息]])/表格3[[#This Row],[Close]]</f>
        <v>0</v>
      </c>
      <c r="G141" s="4">
        <f>表格3[[#This Row],[增減股數]]+G140</f>
        <v>25000.750022500673</v>
      </c>
      <c r="H141" s="17">
        <f>表格3[[#This Row],[累計股數]]*表格3[[#This Row],[Close]]</f>
        <v>972126.66379991383</v>
      </c>
      <c r="I141" s="17">
        <f>表格3[[#This Row],[資產價值]]-投入金額</f>
        <v>-27873.336200086167</v>
      </c>
      <c r="J141" s="17">
        <f>自有資金+表格3[[#This Row],[損益金額]]</f>
        <v>972126.66379991383</v>
      </c>
      <c r="K141" s="18">
        <f>表格3[[#This Row],[損益金額]]/自有資金</f>
        <v>-2.7873336200086168E-2</v>
      </c>
    </row>
    <row r="142" spans="1:11" x14ac:dyDescent="0.4">
      <c r="A142" s="6">
        <v>42948</v>
      </c>
      <c r="B142" s="4">
        <v>39.289499999999997</v>
      </c>
      <c r="C142" s="15"/>
      <c r="D142" s="16">
        <f>IFERROR(VLOOKUP(A141,配息表[],2,FALSE),0)*G141</f>
        <v>0</v>
      </c>
      <c r="E142" s="4">
        <f>IF(MONTH(表格3[[#This Row],[Date]])&lt;&gt;MONTH(A141),貸款金額*貸款利率/12,0)</f>
        <v>0</v>
      </c>
      <c r="F142" s="19">
        <f>(表格3[[#This Row],[投入金額]]+表格3[[#This Row],[配息]]-表格3[[#This Row],[利息]])/表格3[[#This Row],[Close]]</f>
        <v>0</v>
      </c>
      <c r="G142" s="4">
        <f>表格3[[#This Row],[增減股數]]+G141</f>
        <v>25000.750022500673</v>
      </c>
      <c r="H142" s="17">
        <f>表格3[[#This Row],[累計股數]]*表格3[[#This Row],[Close]]</f>
        <v>982266.96800904011</v>
      </c>
      <c r="I142" s="17">
        <f>表格3[[#This Row],[資產價值]]-投入金額</f>
        <v>-17733.031990959891</v>
      </c>
      <c r="J142" s="17">
        <f>自有資金+表格3[[#This Row],[損益金額]]</f>
        <v>982266.96800904011</v>
      </c>
      <c r="K142" s="18">
        <f>表格3[[#This Row],[損益金額]]/自有資金</f>
        <v>-1.773303199095989E-2</v>
      </c>
    </row>
    <row r="143" spans="1:11" x14ac:dyDescent="0.4">
      <c r="A143" s="6">
        <v>42949</v>
      </c>
      <c r="B143" s="4">
        <v>39.334600000000002</v>
      </c>
      <c r="C143" s="15"/>
      <c r="D143" s="16">
        <f>IFERROR(VLOOKUP(A142,配息表[],2,FALSE),0)*G142</f>
        <v>0</v>
      </c>
      <c r="E143" s="4">
        <f>IF(MONTH(表格3[[#This Row],[Date]])&lt;&gt;MONTH(A142),貸款金額*貸款利率/12,0)</f>
        <v>0</v>
      </c>
      <c r="F143" s="19">
        <f>(表格3[[#This Row],[投入金額]]+表格3[[#This Row],[配息]]-表格3[[#This Row],[利息]])/表格3[[#This Row],[Close]]</f>
        <v>0</v>
      </c>
      <c r="G143" s="4">
        <f>表格3[[#This Row],[增減股數]]+G142</f>
        <v>25000.750022500673</v>
      </c>
      <c r="H143" s="17">
        <f>表格3[[#This Row],[累計股數]]*表格3[[#This Row],[Close]]</f>
        <v>983394.50183505507</v>
      </c>
      <c r="I143" s="17">
        <f>表格3[[#This Row],[資產價值]]-投入金額</f>
        <v>-16605.498164944933</v>
      </c>
      <c r="J143" s="17">
        <f>自有資金+表格3[[#This Row],[損益金額]]</f>
        <v>983394.50183505507</v>
      </c>
      <c r="K143" s="18">
        <f>表格3[[#This Row],[損益金額]]/自有資金</f>
        <v>-1.6605498164944932E-2</v>
      </c>
    </row>
    <row r="144" spans="1:11" x14ac:dyDescent="0.4">
      <c r="A144" s="6">
        <v>42950</v>
      </c>
      <c r="B144" s="4">
        <v>39.604199999999999</v>
      </c>
      <c r="C144" s="15"/>
      <c r="D144" s="16">
        <f>IFERROR(VLOOKUP(A143,配息表[],2,FALSE),0)*G143</f>
        <v>0</v>
      </c>
      <c r="E144" s="4">
        <f>IF(MONTH(表格3[[#This Row],[Date]])&lt;&gt;MONTH(A143),貸款金額*貸款利率/12,0)</f>
        <v>0</v>
      </c>
      <c r="F144" s="19">
        <f>(表格3[[#This Row],[投入金額]]+表格3[[#This Row],[配息]]-表格3[[#This Row],[利息]])/表格3[[#This Row],[Close]]</f>
        <v>0</v>
      </c>
      <c r="G144" s="4">
        <f>表格3[[#This Row],[增減股數]]+G143</f>
        <v>25000.750022500673</v>
      </c>
      <c r="H144" s="17">
        <f>表格3[[#This Row],[累計股數]]*表格3[[#This Row],[Close]]</f>
        <v>990134.70404112118</v>
      </c>
      <c r="I144" s="17">
        <f>表格3[[#This Row],[資產價值]]-投入金額</f>
        <v>-9865.2959588788217</v>
      </c>
      <c r="J144" s="17">
        <f>自有資金+表格3[[#This Row],[損益金額]]</f>
        <v>990134.70404112118</v>
      </c>
      <c r="K144" s="18">
        <f>表格3[[#This Row],[損益金額]]/自有資金</f>
        <v>-9.8652959588788215E-3</v>
      </c>
    </row>
    <row r="145" spans="1:11" x14ac:dyDescent="0.4">
      <c r="A145" s="6">
        <v>42951</v>
      </c>
      <c r="B145" s="4">
        <v>39.227499999999999</v>
      </c>
      <c r="C145" s="15"/>
      <c r="D145" s="16">
        <f>IFERROR(VLOOKUP(A144,配息表[],2,FALSE),0)*G144</f>
        <v>0</v>
      </c>
      <c r="E145" s="4">
        <f>IF(MONTH(表格3[[#This Row],[Date]])&lt;&gt;MONTH(A144),貸款金額*貸款利率/12,0)</f>
        <v>0</v>
      </c>
      <c r="F145" s="19">
        <f>(表格3[[#This Row],[投入金額]]+表格3[[#This Row],[配息]]-表格3[[#This Row],[利息]])/表格3[[#This Row],[Close]]</f>
        <v>0</v>
      </c>
      <c r="G145" s="4">
        <f>表格3[[#This Row],[增減股數]]+G144</f>
        <v>25000.750022500673</v>
      </c>
      <c r="H145" s="17">
        <f>表格3[[#This Row],[累計股數]]*表格3[[#This Row],[Close]]</f>
        <v>980716.92150764517</v>
      </c>
      <c r="I145" s="17">
        <f>表格3[[#This Row],[資產價值]]-投入金額</f>
        <v>-19283.078492354834</v>
      </c>
      <c r="J145" s="17">
        <f>自有資金+表格3[[#This Row],[損益金額]]</f>
        <v>980716.92150764517</v>
      </c>
      <c r="K145" s="18">
        <f>表格3[[#This Row],[損益金額]]/自有資金</f>
        <v>-1.9283078492354836E-2</v>
      </c>
    </row>
    <row r="146" spans="1:11" x14ac:dyDescent="0.4">
      <c r="A146" s="6">
        <v>42954</v>
      </c>
      <c r="B146" s="4">
        <v>39.379100000000001</v>
      </c>
      <c r="C146" s="15"/>
      <c r="D146" s="16">
        <f>IFERROR(VLOOKUP(A145,配息表[],2,FALSE),0)*G145</f>
        <v>0</v>
      </c>
      <c r="E146" s="4">
        <f>IF(MONTH(表格3[[#This Row],[Date]])&lt;&gt;MONTH(A145),貸款金額*貸款利率/12,0)</f>
        <v>0</v>
      </c>
      <c r="F146" s="19">
        <f>(表格3[[#This Row],[投入金額]]+表格3[[#This Row],[配息]]-表格3[[#This Row],[利息]])/表格3[[#This Row],[Close]]</f>
        <v>0</v>
      </c>
      <c r="G146" s="4">
        <f>表格3[[#This Row],[增減股數]]+G145</f>
        <v>25000.750022500673</v>
      </c>
      <c r="H146" s="17">
        <f>表格3[[#This Row],[累計股數]]*表格3[[#This Row],[Close]]</f>
        <v>984507.03521105624</v>
      </c>
      <c r="I146" s="17">
        <f>表格3[[#This Row],[資產價值]]-投入金額</f>
        <v>-15492.964788943762</v>
      </c>
      <c r="J146" s="17">
        <f>自有資金+表格3[[#This Row],[損益金額]]</f>
        <v>984507.03521105624</v>
      </c>
      <c r="K146" s="18">
        <f>表格3[[#This Row],[損益金額]]/自有資金</f>
        <v>-1.5492964788943762E-2</v>
      </c>
    </row>
    <row r="147" spans="1:11" x14ac:dyDescent="0.4">
      <c r="A147" s="6">
        <v>42955</v>
      </c>
      <c r="B147" s="4">
        <v>39.126100000000001</v>
      </c>
      <c r="C147" s="15"/>
      <c r="D147" s="16">
        <f>IFERROR(VLOOKUP(A146,配息表[],2,FALSE),0)*G146</f>
        <v>0</v>
      </c>
      <c r="E147" s="4">
        <f>IF(MONTH(表格3[[#This Row],[Date]])&lt;&gt;MONTH(A146),貸款金額*貸款利率/12,0)</f>
        <v>0</v>
      </c>
      <c r="F147" s="19">
        <f>(表格3[[#This Row],[投入金額]]+表格3[[#This Row],[配息]]-表格3[[#This Row],[利息]])/表格3[[#This Row],[Close]]</f>
        <v>0</v>
      </c>
      <c r="G147" s="4">
        <f>表格3[[#This Row],[增減股數]]+G146</f>
        <v>25000.750022500673</v>
      </c>
      <c r="H147" s="17">
        <f>表格3[[#This Row],[累計股數]]*表格3[[#This Row],[Close]]</f>
        <v>978181.84545536363</v>
      </c>
      <c r="I147" s="17">
        <f>表格3[[#This Row],[資產價值]]-投入金額</f>
        <v>-21818.154544636374</v>
      </c>
      <c r="J147" s="17">
        <f>自有資金+表格3[[#This Row],[損益金額]]</f>
        <v>978181.84545536363</v>
      </c>
      <c r="K147" s="18">
        <f>表格3[[#This Row],[損益金額]]/自有資金</f>
        <v>-2.1818154544636374E-2</v>
      </c>
    </row>
    <row r="148" spans="1:11" x14ac:dyDescent="0.4">
      <c r="A148" s="6">
        <v>42956</v>
      </c>
      <c r="B148" s="4">
        <v>39.494799999999998</v>
      </c>
      <c r="C148" s="15"/>
      <c r="D148" s="16">
        <f>IFERROR(VLOOKUP(A147,配息表[],2,FALSE),0)*G147</f>
        <v>0</v>
      </c>
      <c r="E148" s="4">
        <f>IF(MONTH(表格3[[#This Row],[Date]])&lt;&gt;MONTH(A147),貸款金額*貸款利率/12,0)</f>
        <v>0</v>
      </c>
      <c r="F148" s="19">
        <f>(表格3[[#This Row],[投入金額]]+表格3[[#This Row],[配息]]-表格3[[#This Row],[利息]])/表格3[[#This Row],[Close]]</f>
        <v>0</v>
      </c>
      <c r="G148" s="4">
        <f>表格3[[#This Row],[增減股數]]+G147</f>
        <v>25000.750022500673</v>
      </c>
      <c r="H148" s="17">
        <f>表格3[[#This Row],[累計股數]]*表格3[[#This Row],[Close]]</f>
        <v>987399.62198865949</v>
      </c>
      <c r="I148" s="17">
        <f>表格3[[#This Row],[資產價值]]-投入金額</f>
        <v>-12600.378011340508</v>
      </c>
      <c r="J148" s="17">
        <f>自有資金+表格3[[#This Row],[損益金額]]</f>
        <v>987399.62198865949</v>
      </c>
      <c r="K148" s="18">
        <f>表格3[[#This Row],[損益金額]]/自有資金</f>
        <v>-1.2600378011340509E-2</v>
      </c>
    </row>
    <row r="149" spans="1:11" x14ac:dyDescent="0.4">
      <c r="A149" s="6">
        <v>42957</v>
      </c>
      <c r="B149" s="4">
        <v>39.898800000000001</v>
      </c>
      <c r="C149" s="15"/>
      <c r="D149" s="16">
        <f>IFERROR(VLOOKUP(A148,配息表[],2,FALSE),0)*G148</f>
        <v>0</v>
      </c>
      <c r="E149" s="4">
        <f>IF(MONTH(表格3[[#This Row],[Date]])&lt;&gt;MONTH(A148),貸款金額*貸款利率/12,0)</f>
        <v>0</v>
      </c>
      <c r="F149" s="19">
        <f>(表格3[[#This Row],[投入金額]]+表格3[[#This Row],[配息]]-表格3[[#This Row],[利息]])/表格3[[#This Row],[Close]]</f>
        <v>0</v>
      </c>
      <c r="G149" s="4">
        <f>表格3[[#This Row],[增減股數]]+G148</f>
        <v>25000.750022500673</v>
      </c>
      <c r="H149" s="17">
        <f>表格3[[#This Row],[累計股數]]*表格3[[#This Row],[Close]]</f>
        <v>997499.92499774985</v>
      </c>
      <c r="I149" s="17">
        <f>表格3[[#This Row],[資產價值]]-投入金額</f>
        <v>-2500.0750022501452</v>
      </c>
      <c r="J149" s="17">
        <f>自有資金+表格3[[#This Row],[損益金額]]</f>
        <v>997499.92499774985</v>
      </c>
      <c r="K149" s="18">
        <f>表格3[[#This Row],[損益金額]]/自有資金</f>
        <v>-2.500075002250145E-3</v>
      </c>
    </row>
    <row r="150" spans="1:11" x14ac:dyDescent="0.4">
      <c r="A150" s="6">
        <v>42958</v>
      </c>
      <c r="B150" s="4">
        <v>39.930999999999997</v>
      </c>
      <c r="C150" s="15"/>
      <c r="D150" s="16">
        <f>IFERROR(VLOOKUP(A149,配息表[],2,FALSE),0)*G149</f>
        <v>0</v>
      </c>
      <c r="E150" s="4">
        <f>IF(MONTH(表格3[[#This Row],[Date]])&lt;&gt;MONTH(A149),貸款金額*貸款利率/12,0)</f>
        <v>0</v>
      </c>
      <c r="F150" s="19">
        <f>(表格3[[#This Row],[投入金額]]+表格3[[#This Row],[配息]]-表格3[[#This Row],[利息]])/表格3[[#This Row],[Close]]</f>
        <v>0</v>
      </c>
      <c r="G150" s="4">
        <f>表格3[[#This Row],[增減股數]]+G149</f>
        <v>25000.750022500673</v>
      </c>
      <c r="H150" s="17">
        <f>表格3[[#This Row],[累計股數]]*表格3[[#This Row],[Close]]</f>
        <v>998304.94914847438</v>
      </c>
      <c r="I150" s="17">
        <f>表格3[[#This Row],[資產價值]]-投入金額</f>
        <v>-1695.0508515256224</v>
      </c>
      <c r="J150" s="17">
        <f>自有資金+表格3[[#This Row],[損益金額]]</f>
        <v>998304.94914847438</v>
      </c>
      <c r="K150" s="18">
        <f>表格3[[#This Row],[損益金額]]/自有資金</f>
        <v>-1.6950508515256224E-3</v>
      </c>
    </row>
    <row r="151" spans="1:11" x14ac:dyDescent="0.4">
      <c r="A151" s="6">
        <v>42961</v>
      </c>
      <c r="B151" s="4">
        <v>39.793799999999997</v>
      </c>
      <c r="C151" s="15"/>
      <c r="D151" s="16">
        <f>IFERROR(VLOOKUP(A150,配息表[],2,FALSE),0)*G150</f>
        <v>0</v>
      </c>
      <c r="E151" s="4">
        <f>IF(MONTH(表格3[[#This Row],[Date]])&lt;&gt;MONTH(A150),貸款金額*貸款利率/12,0)</f>
        <v>0</v>
      </c>
      <c r="F151" s="19">
        <f>(表格3[[#This Row],[投入金額]]+表格3[[#This Row],[配息]]-表格3[[#This Row],[利息]])/表格3[[#This Row],[Close]]</f>
        <v>0</v>
      </c>
      <c r="G151" s="4">
        <f>表格3[[#This Row],[增減股數]]+G150</f>
        <v>25000.750022500673</v>
      </c>
      <c r="H151" s="17">
        <f>表格3[[#This Row],[累計股數]]*表格3[[#This Row],[Close]]</f>
        <v>994874.84624538722</v>
      </c>
      <c r="I151" s="17">
        <f>表格3[[#This Row],[資產價值]]-投入金額</f>
        <v>-5125.1537546127802</v>
      </c>
      <c r="J151" s="17">
        <f>自有資金+表格3[[#This Row],[損益金額]]</f>
        <v>994874.84624538722</v>
      </c>
      <c r="K151" s="18">
        <f>表格3[[#This Row],[損益金額]]/自有資金</f>
        <v>-5.1251537546127806E-3</v>
      </c>
    </row>
    <row r="152" spans="1:11" x14ac:dyDescent="0.4">
      <c r="A152" s="6">
        <v>42962</v>
      </c>
      <c r="B152" s="4">
        <v>39.513599999999997</v>
      </c>
      <c r="C152" s="15"/>
      <c r="D152" s="16">
        <f>IFERROR(VLOOKUP(A151,配息表[],2,FALSE),0)*G151</f>
        <v>0</v>
      </c>
      <c r="E152" s="4">
        <f>IF(MONTH(表格3[[#This Row],[Date]])&lt;&gt;MONTH(A151),貸款金額*貸款利率/12,0)</f>
        <v>0</v>
      </c>
      <c r="F152" s="19">
        <f>(表格3[[#This Row],[投入金額]]+表格3[[#This Row],[配息]]-表格3[[#This Row],[利息]])/表格3[[#This Row],[Close]]</f>
        <v>0</v>
      </c>
      <c r="G152" s="4">
        <f>表格3[[#This Row],[增減股數]]+G151</f>
        <v>25000.750022500673</v>
      </c>
      <c r="H152" s="17">
        <f>表格3[[#This Row],[累計股數]]*表格3[[#This Row],[Close]]</f>
        <v>987869.63608908257</v>
      </c>
      <c r="I152" s="17">
        <f>表格3[[#This Row],[資產價值]]-投入金額</f>
        <v>-12130.363910917426</v>
      </c>
      <c r="J152" s="17">
        <f>自有資金+表格3[[#This Row],[損益金額]]</f>
        <v>987869.63608908257</v>
      </c>
      <c r="K152" s="18">
        <f>表格3[[#This Row],[損益金額]]/自有資金</f>
        <v>-1.2130363910917425E-2</v>
      </c>
    </row>
    <row r="153" spans="1:11" x14ac:dyDescent="0.4">
      <c r="A153" s="6">
        <v>42963</v>
      </c>
      <c r="B153" s="4">
        <v>39.901600000000002</v>
      </c>
      <c r="C153" s="15"/>
      <c r="D153" s="16">
        <f>IFERROR(VLOOKUP(A152,配息表[],2,FALSE),0)*G152</f>
        <v>0</v>
      </c>
      <c r="E153" s="4">
        <f>IF(MONTH(表格3[[#This Row],[Date]])&lt;&gt;MONTH(A152),貸款金額*貸款利率/12,0)</f>
        <v>0</v>
      </c>
      <c r="F153" s="19">
        <f>(表格3[[#This Row],[投入金額]]+表格3[[#This Row],[配息]]-表格3[[#This Row],[利息]])/表格3[[#This Row],[Close]]</f>
        <v>0</v>
      </c>
      <c r="G153" s="4">
        <f>表格3[[#This Row],[增減股數]]+G152</f>
        <v>25000.750022500673</v>
      </c>
      <c r="H153" s="17">
        <f>表格3[[#This Row],[累計股數]]*表格3[[#This Row],[Close]]</f>
        <v>997569.92709781288</v>
      </c>
      <c r="I153" s="17">
        <f>表格3[[#This Row],[資產價值]]-投入金額</f>
        <v>-2430.072902187123</v>
      </c>
      <c r="J153" s="17">
        <f>自有資金+表格3[[#This Row],[損益金額]]</f>
        <v>997569.92709781288</v>
      </c>
      <c r="K153" s="18">
        <f>表格3[[#This Row],[損益金額]]/自有資金</f>
        <v>-2.4300729021871229E-3</v>
      </c>
    </row>
    <row r="154" spans="1:11" x14ac:dyDescent="0.4">
      <c r="A154" s="6">
        <v>42964</v>
      </c>
      <c r="B154" s="4">
        <v>39.948900000000002</v>
      </c>
      <c r="C154" s="15"/>
      <c r="D154" s="16">
        <f>IFERROR(VLOOKUP(A153,配息表[],2,FALSE),0)*G153</f>
        <v>0</v>
      </c>
      <c r="E154" s="4">
        <f>IF(MONTH(表格3[[#This Row],[Date]])&lt;&gt;MONTH(A153),貸款金額*貸款利率/12,0)</f>
        <v>0</v>
      </c>
      <c r="F154" s="19">
        <f>(表格3[[#This Row],[投入金額]]+表格3[[#This Row],[配息]]-表格3[[#This Row],[利息]])/表格3[[#This Row],[Close]]</f>
        <v>0</v>
      </c>
      <c r="G154" s="4">
        <f>表格3[[#This Row],[增減股數]]+G153</f>
        <v>25000.750022500673</v>
      </c>
      <c r="H154" s="17">
        <f>表格3[[#This Row],[累計股數]]*表格3[[#This Row],[Close]]</f>
        <v>998752.46257387719</v>
      </c>
      <c r="I154" s="17">
        <f>表格3[[#This Row],[資產價值]]-投入金額</f>
        <v>-1247.5374261228135</v>
      </c>
      <c r="J154" s="17">
        <f>自有資金+表格3[[#This Row],[損益金額]]</f>
        <v>998752.46257387719</v>
      </c>
      <c r="K154" s="18">
        <f>表格3[[#This Row],[損益金額]]/自有資金</f>
        <v>-1.2475374261228134E-3</v>
      </c>
    </row>
    <row r="155" spans="1:11" x14ac:dyDescent="0.4">
      <c r="A155" s="6">
        <v>42965</v>
      </c>
      <c r="B155" s="4">
        <v>40.090000000000003</v>
      </c>
      <c r="C155" s="15"/>
      <c r="D155" s="16">
        <f>IFERROR(VLOOKUP(A154,配息表[],2,FALSE),0)*G154</f>
        <v>0</v>
      </c>
      <c r="E155" s="4">
        <f>IF(MONTH(表格3[[#This Row],[Date]])&lt;&gt;MONTH(A154),貸款金額*貸款利率/12,0)</f>
        <v>0</v>
      </c>
      <c r="F155" s="19">
        <f>(表格3[[#This Row],[投入金額]]+表格3[[#This Row],[配息]]-表格3[[#This Row],[利息]])/表格3[[#This Row],[Close]]</f>
        <v>0</v>
      </c>
      <c r="G155" s="4">
        <f>表格3[[#This Row],[增減股數]]+G154</f>
        <v>25000.750022500673</v>
      </c>
      <c r="H155" s="17">
        <f>表格3[[#This Row],[累計股數]]*表格3[[#This Row],[Close]]</f>
        <v>1002280.068402052</v>
      </c>
      <c r="I155" s="17">
        <f>表格3[[#This Row],[資產價值]]-投入金額</f>
        <v>2280.0684020520421</v>
      </c>
      <c r="J155" s="17">
        <f>自有資金+表格3[[#This Row],[損益金額]]</f>
        <v>1002280.068402052</v>
      </c>
      <c r="K155" s="18">
        <f>表格3[[#This Row],[損益金額]]/自有資金</f>
        <v>2.2800684020520419E-3</v>
      </c>
    </row>
    <row r="156" spans="1:11" x14ac:dyDescent="0.4">
      <c r="A156" s="6">
        <v>42968</v>
      </c>
      <c r="B156" s="4">
        <v>40.169899999999998</v>
      </c>
      <c r="C156" s="15"/>
      <c r="D156" s="16">
        <f>IFERROR(VLOOKUP(A155,配息表[],2,FALSE),0)*G155</f>
        <v>0</v>
      </c>
      <c r="E156" s="4">
        <f>IF(MONTH(表格3[[#This Row],[Date]])&lt;&gt;MONTH(A155),貸款金額*貸款利率/12,0)</f>
        <v>0</v>
      </c>
      <c r="F156" s="19">
        <f>(表格3[[#This Row],[投入金額]]+表格3[[#This Row],[配息]]-表格3[[#This Row],[利息]])/表格3[[#This Row],[Close]]</f>
        <v>0</v>
      </c>
      <c r="G156" s="4">
        <f>表格3[[#This Row],[增減股數]]+G155</f>
        <v>25000.750022500673</v>
      </c>
      <c r="H156" s="17">
        <f>表格3[[#This Row],[累計股數]]*表格3[[#This Row],[Close]]</f>
        <v>1004277.6283288498</v>
      </c>
      <c r="I156" s="17">
        <f>表格3[[#This Row],[資產價值]]-投入金額</f>
        <v>4277.6283288497943</v>
      </c>
      <c r="J156" s="17">
        <f>自有資金+表格3[[#This Row],[損益金額]]</f>
        <v>1004277.6283288498</v>
      </c>
      <c r="K156" s="18">
        <f>表格3[[#This Row],[損益金額]]/自有資金</f>
        <v>4.2776283288497941E-3</v>
      </c>
    </row>
    <row r="157" spans="1:11" x14ac:dyDescent="0.4">
      <c r="A157" s="6">
        <v>42969</v>
      </c>
      <c r="B157" s="4">
        <v>39.8812</v>
      </c>
      <c r="C157" s="15"/>
      <c r="D157" s="16">
        <f>IFERROR(VLOOKUP(A156,配息表[],2,FALSE),0)*G156</f>
        <v>0</v>
      </c>
      <c r="E157" s="4">
        <f>IF(MONTH(表格3[[#This Row],[Date]])&lt;&gt;MONTH(A156),貸款金額*貸款利率/12,0)</f>
        <v>0</v>
      </c>
      <c r="F157" s="19">
        <f>(表格3[[#This Row],[投入金額]]+表格3[[#This Row],[配息]]-表格3[[#This Row],[利息]])/表格3[[#This Row],[Close]]</f>
        <v>0</v>
      </c>
      <c r="G157" s="4">
        <f>表格3[[#This Row],[增減股數]]+G156</f>
        <v>25000.750022500673</v>
      </c>
      <c r="H157" s="17">
        <f>表格3[[#This Row],[累計股數]]*表格3[[#This Row],[Close]]</f>
        <v>997059.91179735388</v>
      </c>
      <c r="I157" s="17">
        <f>表格3[[#This Row],[資產價值]]-投入金額</f>
        <v>-2940.0882026461186</v>
      </c>
      <c r="J157" s="17">
        <f>自有資金+表格3[[#This Row],[損益金額]]</f>
        <v>997059.91179735388</v>
      </c>
      <c r="K157" s="18">
        <f>表格3[[#This Row],[損益金額]]/自有資金</f>
        <v>-2.9400882026461186E-3</v>
      </c>
    </row>
    <row r="158" spans="1:11" x14ac:dyDescent="0.4">
      <c r="A158" s="6">
        <v>42970</v>
      </c>
      <c r="B158" s="4">
        <v>39.679699999999997</v>
      </c>
      <c r="C158" s="15"/>
      <c r="D158" s="16">
        <f>IFERROR(VLOOKUP(A157,配息表[],2,FALSE),0)*G157</f>
        <v>0</v>
      </c>
      <c r="E158" s="4">
        <f>IF(MONTH(表格3[[#This Row],[Date]])&lt;&gt;MONTH(A157),貸款金額*貸款利率/12,0)</f>
        <v>0</v>
      </c>
      <c r="F158" s="19">
        <f>(表格3[[#This Row],[投入金額]]+表格3[[#This Row],[配息]]-表格3[[#This Row],[利息]])/表格3[[#This Row],[Close]]</f>
        <v>0</v>
      </c>
      <c r="G158" s="4">
        <f>表格3[[#This Row],[增減股數]]+G157</f>
        <v>25000.750022500673</v>
      </c>
      <c r="H158" s="17">
        <f>表格3[[#This Row],[累計股數]]*表格3[[#This Row],[Close]]</f>
        <v>992022.26066781988</v>
      </c>
      <c r="I158" s="17">
        <f>表格3[[#This Row],[資產價值]]-投入金額</f>
        <v>-7977.739332180121</v>
      </c>
      <c r="J158" s="17">
        <f>自有資金+表格3[[#This Row],[損益金額]]</f>
        <v>992022.26066781988</v>
      </c>
      <c r="K158" s="18">
        <f>表格3[[#This Row],[損益金額]]/自有資金</f>
        <v>-7.9777393321801213E-3</v>
      </c>
    </row>
    <row r="159" spans="1:11" x14ac:dyDescent="0.4">
      <c r="A159" s="6">
        <v>42971</v>
      </c>
      <c r="B159" s="4">
        <v>39.511800000000001</v>
      </c>
      <c r="C159" s="15"/>
      <c r="D159" s="16">
        <f>IFERROR(VLOOKUP(A158,配息表[],2,FALSE),0)*G158</f>
        <v>0</v>
      </c>
      <c r="E159" s="4">
        <f>IF(MONTH(表格3[[#This Row],[Date]])&lt;&gt;MONTH(A158),貸款金額*貸款利率/12,0)</f>
        <v>0</v>
      </c>
      <c r="F159" s="19">
        <f>(表格3[[#This Row],[投入金額]]+表格3[[#This Row],[配息]]-表格3[[#This Row],[利息]])/表格3[[#This Row],[Close]]</f>
        <v>0</v>
      </c>
      <c r="G159" s="4">
        <f>表格3[[#This Row],[增減股數]]+G158</f>
        <v>25000.750022500673</v>
      </c>
      <c r="H159" s="17">
        <f>表格3[[#This Row],[累計股數]]*表格3[[#This Row],[Close]]</f>
        <v>987824.63473904214</v>
      </c>
      <c r="I159" s="17">
        <f>表格3[[#This Row],[資產價值]]-投入金額</f>
        <v>-12175.365260957857</v>
      </c>
      <c r="J159" s="17">
        <f>自有資金+表格3[[#This Row],[損益金額]]</f>
        <v>987824.63473904214</v>
      </c>
      <c r="K159" s="18">
        <f>表格3[[#This Row],[損益金額]]/自有資金</f>
        <v>-1.2175365260957857E-2</v>
      </c>
    </row>
    <row r="160" spans="1:11" x14ac:dyDescent="0.4">
      <c r="A160" s="6">
        <v>42972</v>
      </c>
      <c r="B160" s="4">
        <v>39.643599999999999</v>
      </c>
      <c r="C160" s="15"/>
      <c r="D160" s="16">
        <f>IFERROR(VLOOKUP(A159,配息表[],2,FALSE),0)*G159</f>
        <v>0</v>
      </c>
      <c r="E160" s="4">
        <f>IF(MONTH(表格3[[#This Row],[Date]])&lt;&gt;MONTH(A159),貸款金額*貸款利率/12,0)</f>
        <v>0</v>
      </c>
      <c r="F160" s="19">
        <f>(表格3[[#This Row],[投入金額]]+表格3[[#This Row],[配息]]-表格3[[#This Row],[利息]])/表格3[[#This Row],[Close]]</f>
        <v>0</v>
      </c>
      <c r="G160" s="4">
        <f>表格3[[#This Row],[增減股數]]+G159</f>
        <v>25000.750022500673</v>
      </c>
      <c r="H160" s="17">
        <f>表格3[[#This Row],[累計股數]]*表格3[[#This Row],[Close]]</f>
        <v>991119.73359200766</v>
      </c>
      <c r="I160" s="17">
        <f>表格3[[#This Row],[資產價值]]-投入金額</f>
        <v>-8880.2664079923416</v>
      </c>
      <c r="J160" s="17">
        <f>自有資金+表格3[[#This Row],[損益金額]]</f>
        <v>991119.73359200766</v>
      </c>
      <c r="K160" s="18">
        <f>表格3[[#This Row],[損益金額]]/自有資金</f>
        <v>-8.8802664079923408E-3</v>
      </c>
    </row>
    <row r="161" spans="1:11" x14ac:dyDescent="0.4">
      <c r="A161" s="6">
        <v>42975</v>
      </c>
      <c r="B161" s="4">
        <v>39.5321</v>
      </c>
      <c r="C161" s="15"/>
      <c r="D161" s="16">
        <f>IFERROR(VLOOKUP(A160,配息表[],2,FALSE),0)*G160</f>
        <v>0</v>
      </c>
      <c r="E161" s="4">
        <f>IF(MONTH(表格3[[#This Row],[Date]])&lt;&gt;MONTH(A160),貸款金額*貸款利率/12,0)</f>
        <v>0</v>
      </c>
      <c r="F161" s="19">
        <f>(表格3[[#This Row],[投入金額]]+表格3[[#This Row],[配息]]-表格3[[#This Row],[利息]])/表格3[[#This Row],[Close]]</f>
        <v>0</v>
      </c>
      <c r="G161" s="4">
        <f>表格3[[#This Row],[增減股數]]+G160</f>
        <v>25000.750022500673</v>
      </c>
      <c r="H161" s="17">
        <f>表格3[[#This Row],[累計股數]]*表格3[[#This Row],[Close]]</f>
        <v>988332.14996449882</v>
      </c>
      <c r="I161" s="17">
        <f>表格3[[#This Row],[資產價值]]-投入金額</f>
        <v>-11667.850035501178</v>
      </c>
      <c r="J161" s="17">
        <f>自有資金+表格3[[#This Row],[損益金額]]</f>
        <v>988332.14996449882</v>
      </c>
      <c r="K161" s="18">
        <f>表格3[[#This Row],[損益金額]]/自有資金</f>
        <v>-1.1667850035501179E-2</v>
      </c>
    </row>
    <row r="162" spans="1:11" x14ac:dyDescent="0.4">
      <c r="A162" s="6">
        <v>42976</v>
      </c>
      <c r="B162" s="4">
        <v>39.604300000000002</v>
      </c>
      <c r="C162" s="15"/>
      <c r="D162" s="16">
        <f>IFERROR(VLOOKUP(A161,配息表[],2,FALSE),0)*G161</f>
        <v>0</v>
      </c>
      <c r="E162" s="4">
        <f>IF(MONTH(表格3[[#This Row],[Date]])&lt;&gt;MONTH(A161),貸款金額*貸款利率/12,0)</f>
        <v>0</v>
      </c>
      <c r="F162" s="19">
        <f>(表格3[[#This Row],[投入金額]]+表格3[[#This Row],[配息]]-表格3[[#This Row],[利息]])/表格3[[#This Row],[Close]]</f>
        <v>0</v>
      </c>
      <c r="G162" s="4">
        <f>表格3[[#This Row],[增減股數]]+G161</f>
        <v>25000.750022500673</v>
      </c>
      <c r="H162" s="17">
        <f>表格3[[#This Row],[累計股數]]*表格3[[#This Row],[Close]]</f>
        <v>990137.2041161235</v>
      </c>
      <c r="I162" s="17">
        <f>表格3[[#This Row],[資產價值]]-投入金額</f>
        <v>-9862.7958838765044</v>
      </c>
      <c r="J162" s="17">
        <f>自有資金+表格3[[#This Row],[損益金額]]</f>
        <v>990137.2041161235</v>
      </c>
      <c r="K162" s="18">
        <f>表格3[[#This Row],[損益金額]]/自有資金</f>
        <v>-9.8627958838765038E-3</v>
      </c>
    </row>
    <row r="163" spans="1:11" x14ac:dyDescent="0.4">
      <c r="A163" s="6">
        <v>42977</v>
      </c>
      <c r="B163" s="4">
        <v>39.573099999999997</v>
      </c>
      <c r="C163" s="15"/>
      <c r="D163" s="16">
        <f>IFERROR(VLOOKUP(A162,配息表[],2,FALSE),0)*G162</f>
        <v>0</v>
      </c>
      <c r="E163" s="4">
        <f>IF(MONTH(表格3[[#This Row],[Date]])&lt;&gt;MONTH(A162),貸款金額*貸款利率/12,0)</f>
        <v>0</v>
      </c>
      <c r="F163" s="19">
        <f>(表格3[[#This Row],[投入金額]]+表格3[[#This Row],[配息]]-表格3[[#This Row],[利息]])/表格3[[#This Row],[Close]]</f>
        <v>0</v>
      </c>
      <c r="G163" s="4">
        <f>表格3[[#This Row],[增減股數]]+G162</f>
        <v>25000.750022500673</v>
      </c>
      <c r="H163" s="17">
        <f>表格3[[#This Row],[累計股數]]*表格3[[#This Row],[Close]]</f>
        <v>989357.18071542133</v>
      </c>
      <c r="I163" s="17">
        <f>表格3[[#This Row],[資產價值]]-投入金額</f>
        <v>-10642.819284578669</v>
      </c>
      <c r="J163" s="17">
        <f>自有資金+表格3[[#This Row],[損益金額]]</f>
        <v>989357.18071542133</v>
      </c>
      <c r="K163" s="18">
        <f>表格3[[#This Row],[損益金額]]/自有資金</f>
        <v>-1.0642819284578669E-2</v>
      </c>
    </row>
    <row r="164" spans="1:11" x14ac:dyDescent="0.4">
      <c r="A164" s="6">
        <v>42978</v>
      </c>
      <c r="B164" s="4">
        <v>39.758200000000002</v>
      </c>
      <c r="C164" s="15"/>
      <c r="D164" s="16">
        <f>IFERROR(VLOOKUP(A163,配息表[],2,FALSE),0)*G163</f>
        <v>0</v>
      </c>
      <c r="E164" s="4">
        <f>IF(MONTH(表格3[[#This Row],[Date]])&lt;&gt;MONTH(A163),貸款金額*貸款利率/12,0)</f>
        <v>0</v>
      </c>
      <c r="F164" s="19">
        <f>(表格3[[#This Row],[投入金額]]+表格3[[#This Row],[配息]]-表格3[[#This Row],[利息]])/表格3[[#This Row],[Close]]</f>
        <v>0</v>
      </c>
      <c r="G164" s="4">
        <f>表格3[[#This Row],[增減股數]]+G163</f>
        <v>25000.750022500673</v>
      </c>
      <c r="H164" s="17">
        <f>表格3[[#This Row],[累計股數]]*表格3[[#This Row],[Close]]</f>
        <v>993984.81954458635</v>
      </c>
      <c r="I164" s="17">
        <f>表格3[[#This Row],[資產價值]]-投入金額</f>
        <v>-6015.180455413647</v>
      </c>
      <c r="J164" s="17">
        <f>自有資金+表格3[[#This Row],[損益金額]]</f>
        <v>993984.81954458635</v>
      </c>
      <c r="K164" s="18">
        <f>表格3[[#This Row],[損益金額]]/自有資金</f>
        <v>-6.0151804554136471E-3</v>
      </c>
    </row>
    <row r="165" spans="1:11" x14ac:dyDescent="0.4">
      <c r="A165" s="6">
        <v>42979</v>
      </c>
      <c r="B165" s="4">
        <v>39.417099999999998</v>
      </c>
      <c r="C165" s="15"/>
      <c r="D165" s="16">
        <f>IFERROR(VLOOKUP(A164,配息表[],2,FALSE),0)*G164</f>
        <v>0</v>
      </c>
      <c r="E165" s="4">
        <f>IF(MONTH(表格3[[#This Row],[Date]])&lt;&gt;MONTH(A164),貸款金額*貸款利率/12,0)</f>
        <v>0</v>
      </c>
      <c r="F165" s="19">
        <f>(表格3[[#This Row],[投入金額]]+表格3[[#This Row],[配息]]-表格3[[#This Row],[利息]])/表格3[[#This Row],[Close]]</f>
        <v>0</v>
      </c>
      <c r="G165" s="4">
        <f>表格3[[#This Row],[增減股數]]+G164</f>
        <v>25000.750022500673</v>
      </c>
      <c r="H165" s="17">
        <f>表格3[[#This Row],[累計股數]]*表格3[[#This Row],[Close]]</f>
        <v>985457.06371191121</v>
      </c>
      <c r="I165" s="17">
        <f>表格3[[#This Row],[資產價值]]-投入金額</f>
        <v>-14542.936288088793</v>
      </c>
      <c r="J165" s="17">
        <f>自有資金+表格3[[#This Row],[損益金額]]</f>
        <v>985457.06371191121</v>
      </c>
      <c r="K165" s="18">
        <f>表格3[[#This Row],[損益金額]]/自有資金</f>
        <v>-1.4542936288088794E-2</v>
      </c>
    </row>
    <row r="166" spans="1:11" x14ac:dyDescent="0.4">
      <c r="A166" s="6">
        <v>42983</v>
      </c>
      <c r="B166" s="4">
        <v>39.972099999999998</v>
      </c>
      <c r="C166" s="15"/>
      <c r="D166" s="16">
        <f>IFERROR(VLOOKUP(A165,配息表[],2,FALSE),0)*G165</f>
        <v>0</v>
      </c>
      <c r="E166" s="4">
        <f>IF(MONTH(表格3[[#This Row],[Date]])&lt;&gt;MONTH(A165),貸款金額*貸款利率/12,0)</f>
        <v>0</v>
      </c>
      <c r="F166" s="19">
        <f>(表格3[[#This Row],[投入金額]]+表格3[[#This Row],[配息]]-表格3[[#This Row],[利息]])/表格3[[#This Row],[Close]]</f>
        <v>0</v>
      </c>
      <c r="G166" s="4">
        <f>表格3[[#This Row],[增減股數]]+G165</f>
        <v>25000.750022500673</v>
      </c>
      <c r="H166" s="17">
        <f>表格3[[#This Row],[累計股數]]*表格3[[#This Row],[Close]]</f>
        <v>999332.47997439909</v>
      </c>
      <c r="I166" s="17">
        <f>表格3[[#This Row],[資產價值]]-投入金額</f>
        <v>-667.52002560091205</v>
      </c>
      <c r="J166" s="17">
        <f>自有資金+表格3[[#This Row],[損益金額]]</f>
        <v>999332.47997439909</v>
      </c>
      <c r="K166" s="18">
        <f>表格3[[#This Row],[損益金額]]/自有資金</f>
        <v>-6.6752002560091202E-4</v>
      </c>
    </row>
    <row r="167" spans="1:11" x14ac:dyDescent="0.4">
      <c r="A167" s="6">
        <v>42984</v>
      </c>
      <c r="B167" s="4">
        <v>39.668300000000002</v>
      </c>
      <c r="C167" s="15"/>
      <c r="D167" s="16">
        <f>IFERROR(VLOOKUP(A166,配息表[],2,FALSE),0)*G166</f>
        <v>0</v>
      </c>
      <c r="E167" s="4">
        <f>IF(MONTH(表格3[[#This Row],[Date]])&lt;&gt;MONTH(A166),貸款金額*貸款利率/12,0)</f>
        <v>0</v>
      </c>
      <c r="F167" s="19">
        <f>(表格3[[#This Row],[投入金額]]+表格3[[#This Row],[配息]]-表格3[[#This Row],[利息]])/表格3[[#This Row],[Close]]</f>
        <v>0</v>
      </c>
      <c r="G167" s="4">
        <f>表格3[[#This Row],[增減股數]]+G166</f>
        <v>25000.750022500673</v>
      </c>
      <c r="H167" s="17">
        <f>表格3[[#This Row],[累計股數]]*表格3[[#This Row],[Close]]</f>
        <v>991737.2521175635</v>
      </c>
      <c r="I167" s="17">
        <f>表格3[[#This Row],[資產價值]]-投入金額</f>
        <v>-8262.7478824364953</v>
      </c>
      <c r="J167" s="17">
        <f>自有資金+表格3[[#This Row],[損益金額]]</f>
        <v>991737.2521175635</v>
      </c>
      <c r="K167" s="18">
        <f>表格3[[#This Row],[損益金額]]/自有資金</f>
        <v>-8.2627478824364945E-3</v>
      </c>
    </row>
    <row r="168" spans="1:11" x14ac:dyDescent="0.4">
      <c r="A168" s="6">
        <v>42985</v>
      </c>
      <c r="B168" s="4">
        <v>39.968400000000003</v>
      </c>
      <c r="C168" s="15"/>
      <c r="D168" s="16">
        <f>IFERROR(VLOOKUP(A167,配息表[],2,FALSE),0)*G167</f>
        <v>0</v>
      </c>
      <c r="E168" s="4">
        <f>IF(MONTH(表格3[[#This Row],[Date]])&lt;&gt;MONTH(A167),貸款金額*貸款利率/12,0)</f>
        <v>0</v>
      </c>
      <c r="F168" s="19">
        <f>(表格3[[#This Row],[投入金額]]+表格3[[#This Row],[配息]]-表格3[[#This Row],[利息]])/表格3[[#This Row],[Close]]</f>
        <v>0</v>
      </c>
      <c r="G168" s="4">
        <f>表格3[[#This Row],[增減股數]]+G167</f>
        <v>25000.750022500673</v>
      </c>
      <c r="H168" s="17">
        <f>表格3[[#This Row],[累計股數]]*表格3[[#This Row],[Close]]</f>
        <v>999239.97719931602</v>
      </c>
      <c r="I168" s="17">
        <f>表格3[[#This Row],[資產價值]]-投入金額</f>
        <v>-760.02280068397522</v>
      </c>
      <c r="J168" s="17">
        <f>自有資金+表格3[[#This Row],[損益金額]]</f>
        <v>999239.97719931602</v>
      </c>
      <c r="K168" s="18">
        <f>表格3[[#This Row],[損益金額]]/自有資金</f>
        <v>-7.6002280068397524E-4</v>
      </c>
    </row>
    <row r="169" spans="1:11" x14ac:dyDescent="0.4">
      <c r="A169" s="6">
        <v>42986</v>
      </c>
      <c r="B169" s="4">
        <v>39.942799999999998</v>
      </c>
      <c r="C169" s="15"/>
      <c r="D169" s="16">
        <f>IFERROR(VLOOKUP(A168,配息表[],2,FALSE),0)*G168</f>
        <v>0</v>
      </c>
      <c r="E169" s="4">
        <f>IF(MONTH(表格3[[#This Row],[Date]])&lt;&gt;MONTH(A168),貸款金額*貸款利率/12,0)</f>
        <v>0</v>
      </c>
      <c r="F169" s="19">
        <f>(表格3[[#This Row],[投入金額]]+表格3[[#This Row],[配息]]-表格3[[#This Row],[利息]])/表格3[[#This Row],[Close]]</f>
        <v>0</v>
      </c>
      <c r="G169" s="4">
        <f>表格3[[#This Row],[增減股數]]+G168</f>
        <v>25000.750022500673</v>
      </c>
      <c r="H169" s="17">
        <f>表格3[[#This Row],[累計股數]]*表格3[[#This Row],[Close]]</f>
        <v>998599.9579987399</v>
      </c>
      <c r="I169" s="17">
        <f>表格3[[#This Row],[資產價值]]-投入金額</f>
        <v>-1400.0420012600953</v>
      </c>
      <c r="J169" s="17">
        <f>自有資金+表格3[[#This Row],[損益金額]]</f>
        <v>998599.9579987399</v>
      </c>
      <c r="K169" s="18">
        <f>表格3[[#This Row],[損益金額]]/自有資金</f>
        <v>-1.4000420012600953E-3</v>
      </c>
    </row>
    <row r="170" spans="1:11" x14ac:dyDescent="0.4">
      <c r="A170" s="6">
        <v>42989</v>
      </c>
      <c r="B170" s="4">
        <v>39.5047</v>
      </c>
      <c r="C170" s="15"/>
      <c r="D170" s="16">
        <f>IFERROR(VLOOKUP(A169,配息表[],2,FALSE),0)*G169</f>
        <v>0</v>
      </c>
      <c r="E170" s="4">
        <f>IF(MONTH(表格3[[#This Row],[Date]])&lt;&gt;MONTH(A169),貸款金額*貸款利率/12,0)</f>
        <v>0</v>
      </c>
      <c r="F170" s="19">
        <f>(表格3[[#This Row],[投入金額]]+表格3[[#This Row],[配息]]-表格3[[#This Row],[利息]])/表格3[[#This Row],[Close]]</f>
        <v>0</v>
      </c>
      <c r="G170" s="4">
        <f>表格3[[#This Row],[增減股數]]+G169</f>
        <v>25000.750022500673</v>
      </c>
      <c r="H170" s="17">
        <f>表格3[[#This Row],[累計股數]]*表格3[[#This Row],[Close]]</f>
        <v>987647.12941388239</v>
      </c>
      <c r="I170" s="17">
        <f>表格3[[#This Row],[資產價值]]-投入金額</f>
        <v>-12352.870586117613</v>
      </c>
      <c r="J170" s="17">
        <f>自有資金+表格3[[#This Row],[損益金額]]</f>
        <v>987647.12941388239</v>
      </c>
      <c r="K170" s="18">
        <f>表格3[[#This Row],[損益金額]]/自有資金</f>
        <v>-1.2352870586117613E-2</v>
      </c>
    </row>
    <row r="171" spans="1:11" x14ac:dyDescent="0.4">
      <c r="A171" s="6">
        <v>42990</v>
      </c>
      <c r="B171" s="4">
        <v>39.252400000000002</v>
      </c>
      <c r="C171" s="15"/>
      <c r="D171" s="16">
        <f>IFERROR(VLOOKUP(A170,配息表[],2,FALSE),0)*G170</f>
        <v>0</v>
      </c>
      <c r="E171" s="4">
        <f>IF(MONTH(表格3[[#This Row],[Date]])&lt;&gt;MONTH(A170),貸款金額*貸款利率/12,0)</f>
        <v>0</v>
      </c>
      <c r="F171" s="19">
        <f>(表格3[[#This Row],[投入金額]]+表格3[[#This Row],[配息]]-表格3[[#This Row],[利息]])/表格3[[#This Row],[Close]]</f>
        <v>0</v>
      </c>
      <c r="G171" s="4">
        <f>表格3[[#This Row],[增減股數]]+G170</f>
        <v>25000.750022500673</v>
      </c>
      <c r="H171" s="17">
        <f>表格3[[#This Row],[累計股數]]*表格3[[#This Row],[Close]]</f>
        <v>981339.44018320541</v>
      </c>
      <c r="I171" s="17">
        <f>表格3[[#This Row],[資產價值]]-投入金額</f>
        <v>-18660.559816794586</v>
      </c>
      <c r="J171" s="17">
        <f>自有資金+表格3[[#This Row],[損益金額]]</f>
        <v>981339.44018320541</v>
      </c>
      <c r="K171" s="18">
        <f>表格3[[#This Row],[損益金額]]/自有資金</f>
        <v>-1.8660559816794587E-2</v>
      </c>
    </row>
    <row r="172" spans="1:11" x14ac:dyDescent="0.4">
      <c r="A172" s="6">
        <v>42991</v>
      </c>
      <c r="B172" s="4">
        <v>39.170099999999998</v>
      </c>
      <c r="C172" s="15"/>
      <c r="D172" s="16">
        <f>IFERROR(VLOOKUP(A171,配息表[],2,FALSE),0)*G171</f>
        <v>0</v>
      </c>
      <c r="E172" s="4">
        <f>IF(MONTH(表格3[[#This Row],[Date]])&lt;&gt;MONTH(A171),貸款金額*貸款利率/12,0)</f>
        <v>0</v>
      </c>
      <c r="F172" s="19">
        <f>(表格3[[#This Row],[投入金額]]+表格3[[#This Row],[配息]]-表格3[[#This Row],[利息]])/表格3[[#This Row],[Close]]</f>
        <v>0</v>
      </c>
      <c r="G172" s="4">
        <f>表格3[[#This Row],[增減股數]]+G171</f>
        <v>25000.750022500673</v>
      </c>
      <c r="H172" s="17">
        <f>表格3[[#This Row],[累計股數]]*表格3[[#This Row],[Close]]</f>
        <v>979281.87845635356</v>
      </c>
      <c r="I172" s="17">
        <f>表格3[[#This Row],[資產價值]]-投入金額</f>
        <v>-20718.121543646441</v>
      </c>
      <c r="J172" s="17">
        <f>自有資金+表格3[[#This Row],[損益金額]]</f>
        <v>979281.87845635356</v>
      </c>
      <c r="K172" s="18">
        <f>表格3[[#This Row],[損益金額]]/自有資金</f>
        <v>-2.0718121543646439E-2</v>
      </c>
    </row>
    <row r="173" spans="1:11" x14ac:dyDescent="0.4">
      <c r="A173" s="6">
        <v>42992</v>
      </c>
      <c r="B173" s="4">
        <v>39.344000000000001</v>
      </c>
      <c r="C173" s="15"/>
      <c r="D173" s="16">
        <f>IFERROR(VLOOKUP(A172,配息表[],2,FALSE),0)*G172</f>
        <v>0</v>
      </c>
      <c r="E173" s="4">
        <f>IF(MONTH(表格3[[#This Row],[Date]])&lt;&gt;MONTH(A172),貸款金額*貸款利率/12,0)</f>
        <v>0</v>
      </c>
      <c r="F173" s="19">
        <f>(表格3[[#This Row],[投入金額]]+表格3[[#This Row],[配息]]-表格3[[#This Row],[利息]])/表格3[[#This Row],[Close]]</f>
        <v>0</v>
      </c>
      <c r="G173" s="4">
        <f>表格3[[#This Row],[增減股數]]+G172</f>
        <v>25000.750022500673</v>
      </c>
      <c r="H173" s="17">
        <f>表格3[[#This Row],[累計股數]]*表格3[[#This Row],[Close]]</f>
        <v>983629.50888526649</v>
      </c>
      <c r="I173" s="17">
        <f>表格3[[#This Row],[資產價值]]-投入金額</f>
        <v>-16370.491114733508</v>
      </c>
      <c r="J173" s="17">
        <f>自有資金+表格3[[#This Row],[損益金額]]</f>
        <v>983629.50888526649</v>
      </c>
      <c r="K173" s="18">
        <f>表格3[[#This Row],[損益金額]]/自有資金</f>
        <v>-1.6370491114733508E-2</v>
      </c>
    </row>
    <row r="174" spans="1:11" x14ac:dyDescent="0.4">
      <c r="A174" s="6">
        <v>42993</v>
      </c>
      <c r="B174" s="4">
        <v>39.337200000000003</v>
      </c>
      <c r="C174" s="15"/>
      <c r="D174" s="16">
        <f>IFERROR(VLOOKUP(A173,配息表[],2,FALSE),0)*G173</f>
        <v>0</v>
      </c>
      <c r="E174" s="4">
        <f>IF(MONTH(表格3[[#This Row],[Date]])&lt;&gt;MONTH(A173),貸款金額*貸款利率/12,0)</f>
        <v>0</v>
      </c>
      <c r="F174" s="19">
        <f>(表格3[[#This Row],[投入金額]]+表格3[[#This Row],[配息]]-表格3[[#This Row],[利息]])/表格3[[#This Row],[Close]]</f>
        <v>0</v>
      </c>
      <c r="G174" s="4">
        <f>表格3[[#This Row],[增減股數]]+G173</f>
        <v>25000.750022500673</v>
      </c>
      <c r="H174" s="17">
        <f>表格3[[#This Row],[累計股數]]*表格3[[#This Row],[Close]]</f>
        <v>983459.50378511357</v>
      </c>
      <c r="I174" s="17">
        <f>表格3[[#This Row],[資產價值]]-投入金額</f>
        <v>-16540.496214886429</v>
      </c>
      <c r="J174" s="17">
        <f>自有資金+表格3[[#This Row],[損益金額]]</f>
        <v>983459.50378511357</v>
      </c>
      <c r="K174" s="18">
        <f>表格3[[#This Row],[損益金額]]/自有資金</f>
        <v>-1.654049621488643E-2</v>
      </c>
    </row>
    <row r="175" spans="1:11" x14ac:dyDescent="0.4">
      <c r="A175" s="6">
        <v>42996</v>
      </c>
      <c r="B175" s="4">
        <v>39.185000000000002</v>
      </c>
      <c r="C175" s="15"/>
      <c r="D175" s="16">
        <f>IFERROR(VLOOKUP(A174,配息表[],2,FALSE),0)*G174</f>
        <v>0</v>
      </c>
      <c r="E175" s="4">
        <f>IF(MONTH(表格3[[#This Row],[Date]])&lt;&gt;MONTH(A174),貸款金額*貸款利率/12,0)</f>
        <v>0</v>
      </c>
      <c r="F175" s="19">
        <f>(表格3[[#This Row],[投入金額]]+表格3[[#This Row],[配息]]-表格3[[#This Row],[利息]])/表格3[[#This Row],[Close]]</f>
        <v>0</v>
      </c>
      <c r="G175" s="4">
        <f>表格3[[#This Row],[增減股數]]+G174</f>
        <v>25000.750022500673</v>
      </c>
      <c r="H175" s="17">
        <f>表格3[[#This Row],[累計股數]]*表格3[[#This Row],[Close]]</f>
        <v>979654.38963168894</v>
      </c>
      <c r="I175" s="17">
        <f>表格3[[#This Row],[資產價值]]-投入金額</f>
        <v>-20345.610368311056</v>
      </c>
      <c r="J175" s="17">
        <f>自有資金+表格3[[#This Row],[損益金額]]</f>
        <v>979654.38963168894</v>
      </c>
      <c r="K175" s="18">
        <f>表格3[[#This Row],[損益金額]]/自有資金</f>
        <v>-2.0345610368311055E-2</v>
      </c>
    </row>
    <row r="176" spans="1:11" x14ac:dyDescent="0.4">
      <c r="A176" s="6">
        <v>42997</v>
      </c>
      <c r="B176" s="4">
        <v>39.177399999999999</v>
      </c>
      <c r="C176" s="15"/>
      <c r="D176" s="16">
        <f>IFERROR(VLOOKUP(A175,配息表[],2,FALSE),0)*G175</f>
        <v>0</v>
      </c>
      <c r="E176" s="4">
        <f>IF(MONTH(表格3[[#This Row],[Date]])&lt;&gt;MONTH(A175),貸款金額*貸款利率/12,0)</f>
        <v>0</v>
      </c>
      <c r="F176" s="19">
        <f>(表格3[[#This Row],[投入金額]]+表格3[[#This Row],[配息]]-表格3[[#This Row],[利息]])/表格3[[#This Row],[Close]]</f>
        <v>0</v>
      </c>
      <c r="G176" s="4">
        <f>表格3[[#This Row],[增減股數]]+G175</f>
        <v>25000.750022500673</v>
      </c>
      <c r="H176" s="17">
        <f>表格3[[#This Row],[累計股數]]*表格3[[#This Row],[Close]]</f>
        <v>979464.38393151783</v>
      </c>
      <c r="I176" s="17">
        <f>表格3[[#This Row],[資產價值]]-投入金額</f>
        <v>-20535.616068482166</v>
      </c>
      <c r="J176" s="17">
        <f>自有資金+表格3[[#This Row],[損益金額]]</f>
        <v>979464.38393151783</v>
      </c>
      <c r="K176" s="18">
        <f>表格3[[#This Row],[損益金額]]/自有資金</f>
        <v>-2.0535616068482167E-2</v>
      </c>
    </row>
    <row r="177" spans="1:11" x14ac:dyDescent="0.4">
      <c r="A177" s="6">
        <v>42998</v>
      </c>
      <c r="B177" s="4">
        <v>39.048699999999997</v>
      </c>
      <c r="C177" s="15"/>
      <c r="D177" s="16">
        <f>IFERROR(VLOOKUP(A176,配息表[],2,FALSE),0)*G176</f>
        <v>0</v>
      </c>
      <c r="E177" s="4">
        <f>IF(MONTH(表格3[[#This Row],[Date]])&lt;&gt;MONTH(A176),貸款金額*貸款利率/12,0)</f>
        <v>0</v>
      </c>
      <c r="F177" s="19">
        <f>(表格3[[#This Row],[投入金額]]+表格3[[#This Row],[配息]]-表格3[[#This Row],[利息]])/表格3[[#This Row],[Close]]</f>
        <v>0</v>
      </c>
      <c r="G177" s="4">
        <f>表格3[[#This Row],[增減股數]]+G176</f>
        <v>25000.750022500673</v>
      </c>
      <c r="H177" s="17">
        <f>表格3[[#This Row],[累計股數]]*表格3[[#This Row],[Close]]</f>
        <v>976246.78740362194</v>
      </c>
      <c r="I177" s="17">
        <f>表格3[[#This Row],[資產價值]]-投入金額</f>
        <v>-23753.212596378056</v>
      </c>
      <c r="J177" s="17">
        <f>自有資金+表格3[[#This Row],[損益金額]]</f>
        <v>976246.78740362194</v>
      </c>
      <c r="K177" s="18">
        <f>表格3[[#This Row],[損益金額]]/自有資金</f>
        <v>-2.3753212596378057E-2</v>
      </c>
    </row>
    <row r="178" spans="1:11" x14ac:dyDescent="0.4">
      <c r="A178" s="6">
        <v>42999</v>
      </c>
      <c r="B178" s="4">
        <v>39.279499999999999</v>
      </c>
      <c r="C178" s="15"/>
      <c r="D178" s="16">
        <f>IFERROR(VLOOKUP(A177,配息表[],2,FALSE),0)*G177</f>
        <v>0</v>
      </c>
      <c r="E178" s="4">
        <f>IF(MONTH(表格3[[#This Row],[Date]])&lt;&gt;MONTH(A177),貸款金額*貸款利率/12,0)</f>
        <v>0</v>
      </c>
      <c r="F178" s="19">
        <f>(表格3[[#This Row],[投入金額]]+表格3[[#This Row],[配息]]-表格3[[#This Row],[利息]])/表格3[[#This Row],[Close]]</f>
        <v>0</v>
      </c>
      <c r="G178" s="4">
        <f>表格3[[#This Row],[增減股數]]+G177</f>
        <v>25000.750022500673</v>
      </c>
      <c r="H178" s="17">
        <f>表格3[[#This Row],[累計股數]]*表格3[[#This Row],[Close]]</f>
        <v>982016.96050881513</v>
      </c>
      <c r="I178" s="17">
        <f>表格3[[#This Row],[資產價值]]-投入金額</f>
        <v>-17983.039491184871</v>
      </c>
      <c r="J178" s="17">
        <f>自有資金+表格3[[#This Row],[損益金額]]</f>
        <v>982016.96050881513</v>
      </c>
      <c r="K178" s="18">
        <f>表格3[[#This Row],[損益金額]]/自有資金</f>
        <v>-1.798303949118487E-2</v>
      </c>
    </row>
    <row r="179" spans="1:11" x14ac:dyDescent="0.4">
      <c r="A179" s="6">
        <v>43000</v>
      </c>
      <c r="B179" s="4">
        <v>39.327800000000003</v>
      </c>
      <c r="C179" s="15"/>
      <c r="D179" s="16">
        <f>IFERROR(VLOOKUP(A178,配息表[],2,FALSE),0)*G178</f>
        <v>0</v>
      </c>
      <c r="E179" s="4">
        <f>IF(MONTH(表格3[[#This Row],[Date]])&lt;&gt;MONTH(A178),貸款金額*貸款利率/12,0)</f>
        <v>0</v>
      </c>
      <c r="F179" s="19">
        <f>(表格3[[#This Row],[投入金額]]+表格3[[#This Row],[配息]]-表格3[[#This Row],[利息]])/表格3[[#This Row],[Close]]</f>
        <v>0</v>
      </c>
      <c r="G179" s="4">
        <f>表格3[[#This Row],[增減股數]]+G178</f>
        <v>25000.750022500673</v>
      </c>
      <c r="H179" s="17">
        <f>表格3[[#This Row],[累計股數]]*表格3[[#This Row],[Close]]</f>
        <v>983224.49673490203</v>
      </c>
      <c r="I179" s="17">
        <f>表格3[[#This Row],[資產價值]]-投入金額</f>
        <v>-16775.50326509797</v>
      </c>
      <c r="J179" s="17">
        <f>自有資金+表格3[[#This Row],[損益金額]]</f>
        <v>983224.49673490203</v>
      </c>
      <c r="K179" s="18">
        <f>表格3[[#This Row],[損益金額]]/自有資金</f>
        <v>-1.6775503265097969E-2</v>
      </c>
    </row>
    <row r="180" spans="1:11" x14ac:dyDescent="0.4">
      <c r="A180" s="6">
        <v>43003</v>
      </c>
      <c r="B180" s="4">
        <v>39.576099999999997</v>
      </c>
      <c r="C180" s="15"/>
      <c r="D180" s="16">
        <f>IFERROR(VLOOKUP(A179,配息表[],2,FALSE),0)*G179</f>
        <v>0</v>
      </c>
      <c r="E180" s="4">
        <f>IF(MONTH(表格3[[#This Row],[Date]])&lt;&gt;MONTH(A179),貸款金額*貸款利率/12,0)</f>
        <v>0</v>
      </c>
      <c r="F180" s="19">
        <f>(表格3[[#This Row],[投入金額]]+表格3[[#This Row],[配息]]-表格3[[#This Row],[利息]])/表格3[[#This Row],[Close]]</f>
        <v>0</v>
      </c>
      <c r="G180" s="4">
        <f>表格3[[#This Row],[增減股數]]+G179</f>
        <v>25000.750022500673</v>
      </c>
      <c r="H180" s="17">
        <f>表格3[[#This Row],[累計股數]]*表格3[[#This Row],[Close]]</f>
        <v>989432.18296548887</v>
      </c>
      <c r="I180" s="17">
        <f>表格3[[#This Row],[資產價值]]-投入金額</f>
        <v>-10567.817034511128</v>
      </c>
      <c r="J180" s="17">
        <f>自有資金+表格3[[#This Row],[損益金額]]</f>
        <v>989432.18296548887</v>
      </c>
      <c r="K180" s="18">
        <f>表格3[[#This Row],[損益金額]]/自有資金</f>
        <v>-1.0567817034511129E-2</v>
      </c>
    </row>
    <row r="181" spans="1:11" x14ac:dyDescent="0.4">
      <c r="A181" s="6">
        <v>43004</v>
      </c>
      <c r="B181" s="4">
        <v>39.548200000000001</v>
      </c>
      <c r="C181" s="15"/>
      <c r="D181" s="16">
        <f>IFERROR(VLOOKUP(A180,配息表[],2,FALSE),0)*G180</f>
        <v>0</v>
      </c>
      <c r="E181" s="4">
        <f>IF(MONTH(表格3[[#This Row],[Date]])&lt;&gt;MONTH(A180),貸款金額*貸款利率/12,0)</f>
        <v>0</v>
      </c>
      <c r="F181" s="19">
        <f>(表格3[[#This Row],[投入金額]]+表格3[[#This Row],[配息]]-表格3[[#This Row],[利息]])/表格3[[#This Row],[Close]]</f>
        <v>0</v>
      </c>
      <c r="G181" s="4">
        <f>表格3[[#This Row],[增減股數]]+G180</f>
        <v>25000.750022500673</v>
      </c>
      <c r="H181" s="17">
        <f>表格3[[#This Row],[累計股數]]*表格3[[#This Row],[Close]]</f>
        <v>988734.6620398612</v>
      </c>
      <c r="I181" s="17">
        <f>表格3[[#This Row],[資產價值]]-投入金額</f>
        <v>-11265.337960138801</v>
      </c>
      <c r="J181" s="17">
        <f>自有資金+表格3[[#This Row],[損益金額]]</f>
        <v>988734.6620398612</v>
      </c>
      <c r="K181" s="18">
        <f>表格3[[#This Row],[損益金額]]/自有資金</f>
        <v>-1.12653379601388E-2</v>
      </c>
    </row>
    <row r="182" spans="1:11" x14ac:dyDescent="0.4">
      <c r="A182" s="6">
        <v>43005</v>
      </c>
      <c r="B182" s="4">
        <v>39.075400000000002</v>
      </c>
      <c r="C182" s="15"/>
      <c r="D182" s="16">
        <f>IFERROR(VLOOKUP(A181,配息表[],2,FALSE),0)*G181</f>
        <v>11500.345010350311</v>
      </c>
      <c r="E182" s="4">
        <f>IF(MONTH(表格3[[#This Row],[Date]])&lt;&gt;MONTH(A181),貸款金額*貸款利率/12,0)</f>
        <v>0</v>
      </c>
      <c r="F182" s="19">
        <f>(表格3[[#This Row],[投入金額]]+表格3[[#This Row],[配息]]-表格3[[#This Row],[利息]])/表格3[[#This Row],[Close]]</f>
        <v>294.31163878937417</v>
      </c>
      <c r="G182" s="4">
        <f>表格3[[#This Row],[增減股數]]+G181</f>
        <v>25295.061661290049</v>
      </c>
      <c r="H182" s="17">
        <f>表格3[[#This Row],[累計股數]]*表格3[[#This Row],[Close]]</f>
        <v>988414.6524395732</v>
      </c>
      <c r="I182" s="17">
        <f>表格3[[#This Row],[資產價值]]-投入金額</f>
        <v>-11585.347560426802</v>
      </c>
      <c r="J182" s="17">
        <f>自有資金+表格3[[#This Row],[損益金額]]</f>
        <v>988414.6524395732</v>
      </c>
      <c r="K182" s="18">
        <f>表格3[[#This Row],[損益金額]]/自有資金</f>
        <v>-1.1585347560426803E-2</v>
      </c>
    </row>
    <row r="183" spans="1:11" x14ac:dyDescent="0.4">
      <c r="A183" s="6">
        <v>43006</v>
      </c>
      <c r="B183" s="4">
        <v>39.133400000000002</v>
      </c>
      <c r="C183" s="15"/>
      <c r="D183" s="16">
        <f>IFERROR(VLOOKUP(A182,配息表[],2,FALSE),0)*G182</f>
        <v>0</v>
      </c>
      <c r="E183" s="4">
        <f>IF(MONTH(表格3[[#This Row],[Date]])&lt;&gt;MONTH(A182),貸款金額*貸款利率/12,0)</f>
        <v>0</v>
      </c>
      <c r="F183" s="19">
        <f>(表格3[[#This Row],[投入金額]]+表格3[[#This Row],[配息]]-表格3[[#This Row],[利息]])/表格3[[#This Row],[Close]]</f>
        <v>0</v>
      </c>
      <c r="G183" s="4">
        <f>表格3[[#This Row],[增減股數]]+G182</f>
        <v>25295.061661290049</v>
      </c>
      <c r="H183" s="17">
        <f>表格3[[#This Row],[累計股數]]*表格3[[#This Row],[Close]]</f>
        <v>989881.76601592801</v>
      </c>
      <c r="I183" s="17">
        <f>表格3[[#This Row],[資產價值]]-投入金額</f>
        <v>-10118.233984071994</v>
      </c>
      <c r="J183" s="17">
        <f>自有資金+表格3[[#This Row],[損益金額]]</f>
        <v>989881.76601592801</v>
      </c>
      <c r="K183" s="18">
        <f>表格3[[#This Row],[損益金額]]/自有資金</f>
        <v>-1.0118233984071995E-2</v>
      </c>
    </row>
    <row r="184" spans="1:11" x14ac:dyDescent="0.4">
      <c r="A184" s="6">
        <v>43007</v>
      </c>
      <c r="B184" s="4">
        <v>39.066499999999998</v>
      </c>
      <c r="C184" s="15"/>
      <c r="D184" s="16">
        <f>IFERROR(VLOOKUP(A183,配息表[],2,FALSE),0)*G183</f>
        <v>0</v>
      </c>
      <c r="E184" s="4">
        <f>IF(MONTH(表格3[[#This Row],[Date]])&lt;&gt;MONTH(A183),貸款金額*貸款利率/12,0)</f>
        <v>0</v>
      </c>
      <c r="F184" s="19">
        <f>(表格3[[#This Row],[投入金額]]+表格3[[#This Row],[配息]]-表格3[[#This Row],[利息]])/表格3[[#This Row],[Close]]</f>
        <v>0</v>
      </c>
      <c r="G184" s="4">
        <f>表格3[[#This Row],[增減股數]]+G183</f>
        <v>25295.061661290049</v>
      </c>
      <c r="H184" s="17">
        <f>表格3[[#This Row],[累計股數]]*表格3[[#This Row],[Close]]</f>
        <v>988189.52639078768</v>
      </c>
      <c r="I184" s="17">
        <f>表格3[[#This Row],[資產價值]]-投入金額</f>
        <v>-11810.47360921232</v>
      </c>
      <c r="J184" s="17">
        <f>自有資金+表格3[[#This Row],[損益金額]]</f>
        <v>988189.52639078768</v>
      </c>
      <c r="K184" s="18">
        <f>表格3[[#This Row],[損益金額]]/自有資金</f>
        <v>-1.181047360921232E-2</v>
      </c>
    </row>
    <row r="185" spans="1:11" x14ac:dyDescent="0.4">
      <c r="A185" s="6">
        <v>43010</v>
      </c>
      <c r="B185" s="4">
        <v>39.240400000000001</v>
      </c>
      <c r="C185" s="15"/>
      <c r="D185" s="16">
        <f>IFERROR(VLOOKUP(A184,配息表[],2,FALSE),0)*G184</f>
        <v>0</v>
      </c>
      <c r="E185" s="4">
        <f>IF(MONTH(表格3[[#This Row],[Date]])&lt;&gt;MONTH(A184),貸款金額*貸款利率/12,0)</f>
        <v>0</v>
      </c>
      <c r="F185" s="19">
        <f>(表格3[[#This Row],[投入金額]]+表格3[[#This Row],[配息]]-表格3[[#This Row],[利息]])/表格3[[#This Row],[Close]]</f>
        <v>0</v>
      </c>
      <c r="G185" s="4">
        <f>表格3[[#This Row],[增減股數]]+G184</f>
        <v>25295.061661290049</v>
      </c>
      <c r="H185" s="17">
        <f>表格3[[#This Row],[累計股數]]*表格3[[#This Row],[Close]]</f>
        <v>992588.33761368599</v>
      </c>
      <c r="I185" s="17">
        <f>表格3[[#This Row],[資產價值]]-投入金額</f>
        <v>-7411.6623863140121</v>
      </c>
      <c r="J185" s="17">
        <f>自有資金+表格3[[#This Row],[損益金額]]</f>
        <v>992588.33761368599</v>
      </c>
      <c r="K185" s="18">
        <f>表格3[[#This Row],[損益金額]]/自有資金</f>
        <v>-7.4116623863140123E-3</v>
      </c>
    </row>
    <row r="186" spans="1:11" x14ac:dyDescent="0.4">
      <c r="A186" s="6">
        <v>43011</v>
      </c>
      <c r="B186" s="4">
        <v>39.170999999999999</v>
      </c>
      <c r="C186" s="15"/>
      <c r="D186" s="16">
        <f>IFERROR(VLOOKUP(A185,配息表[],2,FALSE),0)*G185</f>
        <v>0</v>
      </c>
      <c r="E186" s="4">
        <f>IF(MONTH(表格3[[#This Row],[Date]])&lt;&gt;MONTH(A185),貸款金額*貸款利率/12,0)</f>
        <v>0</v>
      </c>
      <c r="F186" s="19">
        <f>(表格3[[#This Row],[投入金額]]+表格3[[#This Row],[配息]]-表格3[[#This Row],[利息]])/表格3[[#This Row],[Close]]</f>
        <v>0</v>
      </c>
      <c r="G186" s="4">
        <f>表格3[[#This Row],[增減股數]]+G185</f>
        <v>25295.061661290049</v>
      </c>
      <c r="H186" s="17">
        <f>表格3[[#This Row],[累計股數]]*表格3[[#This Row],[Close]]</f>
        <v>990832.86033439252</v>
      </c>
      <c r="I186" s="17">
        <f>表格3[[#This Row],[資產價值]]-投入金額</f>
        <v>-9167.1396656074794</v>
      </c>
      <c r="J186" s="17">
        <f>自有資金+表格3[[#This Row],[損益金額]]</f>
        <v>990832.86033439252</v>
      </c>
      <c r="K186" s="18">
        <f>表格3[[#This Row],[損益金額]]/自有資金</f>
        <v>-9.1671396656074801E-3</v>
      </c>
    </row>
    <row r="187" spans="1:11" x14ac:dyDescent="0.4">
      <c r="A187" s="6">
        <v>43013</v>
      </c>
      <c r="B187" s="4">
        <v>38.884300000000003</v>
      </c>
      <c r="C187" s="15"/>
      <c r="D187" s="16">
        <f>IFERROR(VLOOKUP(A186,配息表[],2,FALSE),0)*G186</f>
        <v>0</v>
      </c>
      <c r="E187" s="4">
        <f>IF(MONTH(表格3[[#This Row],[Date]])&lt;&gt;MONTH(A186),貸款金額*貸款利率/12,0)</f>
        <v>0</v>
      </c>
      <c r="F187" s="19">
        <f>(表格3[[#This Row],[投入金額]]+表格3[[#This Row],[配息]]-表格3[[#This Row],[利息]])/表格3[[#This Row],[Close]]</f>
        <v>0</v>
      </c>
      <c r="G187" s="4">
        <f>表格3[[#This Row],[增減股數]]+G186</f>
        <v>25295.061661290049</v>
      </c>
      <c r="H187" s="17">
        <f>表格3[[#This Row],[累計股數]]*表格3[[#This Row],[Close]]</f>
        <v>983580.76615610067</v>
      </c>
      <c r="I187" s="17">
        <f>表格3[[#This Row],[資產價值]]-投入金額</f>
        <v>-16419.233843899332</v>
      </c>
      <c r="J187" s="17">
        <f>自有資金+表格3[[#This Row],[損益金額]]</f>
        <v>983580.76615610067</v>
      </c>
      <c r="K187" s="18">
        <f>表格3[[#This Row],[損益金額]]/自有資金</f>
        <v>-1.6419233843899331E-2</v>
      </c>
    </row>
    <row r="188" spans="1:11" x14ac:dyDescent="0.4">
      <c r="A188" s="6">
        <v>43014</v>
      </c>
      <c r="B188" s="4">
        <v>38.8538</v>
      </c>
      <c r="C188" s="15"/>
      <c r="D188" s="16">
        <f>IFERROR(VLOOKUP(A187,配息表[],2,FALSE),0)*G187</f>
        <v>0</v>
      </c>
      <c r="E188" s="4">
        <f>IF(MONTH(表格3[[#This Row],[Date]])&lt;&gt;MONTH(A187),貸款金額*貸款利率/12,0)</f>
        <v>0</v>
      </c>
      <c r="F188" s="19">
        <f>(表格3[[#This Row],[投入金額]]+表格3[[#This Row],[配息]]-表格3[[#This Row],[利息]])/表格3[[#This Row],[Close]]</f>
        <v>0</v>
      </c>
      <c r="G188" s="4">
        <f>表格3[[#This Row],[增減股數]]+G187</f>
        <v>25295.061661290049</v>
      </c>
      <c r="H188" s="17">
        <f>表格3[[#This Row],[累計股數]]*表格3[[#This Row],[Close]]</f>
        <v>982809.26677543123</v>
      </c>
      <c r="I188" s="17">
        <f>表格3[[#This Row],[資產價值]]-投入金額</f>
        <v>-17190.733224568772</v>
      </c>
      <c r="J188" s="17">
        <f>自有資金+表格3[[#This Row],[損益金額]]</f>
        <v>982809.26677543123</v>
      </c>
      <c r="K188" s="18">
        <f>表格3[[#This Row],[損益金額]]/自有資金</f>
        <v>-1.7190733224568773E-2</v>
      </c>
    </row>
    <row r="189" spans="1:11" x14ac:dyDescent="0.4">
      <c r="A189" s="6">
        <v>43019</v>
      </c>
      <c r="B189" s="4">
        <v>38.912700000000001</v>
      </c>
      <c r="C189" s="15"/>
      <c r="D189" s="16">
        <f>IFERROR(VLOOKUP(A188,配息表[],2,FALSE),0)*G188</f>
        <v>0</v>
      </c>
      <c r="E189" s="4">
        <f>IF(MONTH(表格3[[#This Row],[Date]])&lt;&gt;MONTH(A188),貸款金額*貸款利率/12,0)</f>
        <v>0</v>
      </c>
      <c r="F189" s="19">
        <f>(表格3[[#This Row],[投入金額]]+表格3[[#This Row],[配息]]-表格3[[#This Row],[利息]])/表格3[[#This Row],[Close]]</f>
        <v>0</v>
      </c>
      <c r="G189" s="4">
        <f>表格3[[#This Row],[增減股數]]+G188</f>
        <v>25295.061661290049</v>
      </c>
      <c r="H189" s="17">
        <f>表格3[[#This Row],[累計股數]]*表格3[[#This Row],[Close]]</f>
        <v>984299.14590728132</v>
      </c>
      <c r="I189" s="17">
        <f>表格3[[#This Row],[資產價值]]-投入金額</f>
        <v>-15700.854092718684</v>
      </c>
      <c r="J189" s="17">
        <f>自有資金+表格3[[#This Row],[損益金額]]</f>
        <v>984299.14590728132</v>
      </c>
      <c r="K189" s="18">
        <f>表格3[[#This Row],[損益金額]]/自有資金</f>
        <v>-1.5700854092718684E-2</v>
      </c>
    </row>
    <row r="190" spans="1:11" x14ac:dyDescent="0.4">
      <c r="A190" s="6">
        <v>43020</v>
      </c>
      <c r="B190" s="4">
        <v>39.01</v>
      </c>
      <c r="C190" s="15"/>
      <c r="D190" s="16">
        <f>IFERROR(VLOOKUP(A189,配息表[],2,FALSE),0)*G189</f>
        <v>0</v>
      </c>
      <c r="E190" s="4">
        <f>IF(MONTH(表格3[[#This Row],[Date]])&lt;&gt;MONTH(A189),貸款金額*貸款利率/12,0)</f>
        <v>0</v>
      </c>
      <c r="F190" s="19">
        <f>(表格3[[#This Row],[投入金額]]+表格3[[#This Row],[配息]]-表格3[[#This Row],[利息]])/表格3[[#This Row],[Close]]</f>
        <v>0</v>
      </c>
      <c r="G190" s="4">
        <f>表格3[[#This Row],[增減股數]]+G189</f>
        <v>25295.061661290049</v>
      </c>
      <c r="H190" s="17">
        <f>表格3[[#This Row],[累計股數]]*表格3[[#This Row],[Close]]</f>
        <v>986760.35540692473</v>
      </c>
      <c r="I190" s="17">
        <f>表格3[[#This Row],[資產價值]]-投入金額</f>
        <v>-13239.644593075267</v>
      </c>
      <c r="J190" s="17">
        <f>自有資金+表格3[[#This Row],[損益金額]]</f>
        <v>986760.35540692473</v>
      </c>
      <c r="K190" s="18">
        <f>表格3[[#This Row],[損益金額]]/自有資金</f>
        <v>-1.3239644593075268E-2</v>
      </c>
    </row>
    <row r="191" spans="1:11" x14ac:dyDescent="0.4">
      <c r="A191" s="6">
        <v>43021</v>
      </c>
      <c r="B191" s="4">
        <v>39.257300000000001</v>
      </c>
      <c r="C191" s="15"/>
      <c r="D191" s="16">
        <f>IFERROR(VLOOKUP(A190,配息表[],2,FALSE),0)*G190</f>
        <v>0</v>
      </c>
      <c r="E191" s="4">
        <f>IF(MONTH(表格3[[#This Row],[Date]])&lt;&gt;MONTH(A190),貸款金額*貸款利率/12,0)</f>
        <v>0</v>
      </c>
      <c r="F191" s="19">
        <f>(表格3[[#This Row],[投入金額]]+表格3[[#This Row],[配息]]-表格3[[#This Row],[利息]])/表格3[[#This Row],[Close]]</f>
        <v>0</v>
      </c>
      <c r="G191" s="4">
        <f>表格3[[#This Row],[增減股數]]+G190</f>
        <v>25295.061661290049</v>
      </c>
      <c r="H191" s="17">
        <f>表格3[[#This Row],[累計股數]]*表格3[[#This Row],[Close]]</f>
        <v>993015.82415576186</v>
      </c>
      <c r="I191" s="17">
        <f>表格3[[#This Row],[資產價值]]-投入金額</f>
        <v>-6984.1758442381397</v>
      </c>
      <c r="J191" s="17">
        <f>自有資金+表格3[[#This Row],[損益金額]]</f>
        <v>993015.82415576186</v>
      </c>
      <c r="K191" s="18">
        <f>表格3[[#This Row],[損益金額]]/自有資金</f>
        <v>-6.9841758442381399E-3</v>
      </c>
    </row>
    <row r="192" spans="1:11" x14ac:dyDescent="0.4">
      <c r="A192" s="6">
        <v>43024</v>
      </c>
      <c r="B192" s="4">
        <v>39.136600000000001</v>
      </c>
      <c r="C192" s="15"/>
      <c r="D192" s="16">
        <f>IFERROR(VLOOKUP(A191,配息表[],2,FALSE),0)*G191</f>
        <v>0</v>
      </c>
      <c r="E192" s="4">
        <f>IF(MONTH(表格3[[#This Row],[Date]])&lt;&gt;MONTH(A191),貸款金額*貸款利率/12,0)</f>
        <v>0</v>
      </c>
      <c r="F192" s="19">
        <f>(表格3[[#This Row],[投入金額]]+表格3[[#This Row],[配息]]-表格3[[#This Row],[利息]])/表格3[[#This Row],[Close]]</f>
        <v>0</v>
      </c>
      <c r="G192" s="4">
        <f>表格3[[#This Row],[增減股數]]+G191</f>
        <v>25295.061661290049</v>
      </c>
      <c r="H192" s="17">
        <f>表格3[[#This Row],[累計股數]]*表格3[[#This Row],[Close]]</f>
        <v>989962.71021324419</v>
      </c>
      <c r="I192" s="17">
        <f>表格3[[#This Row],[資產價值]]-投入金額</f>
        <v>-10037.289786755806</v>
      </c>
      <c r="J192" s="17">
        <f>自有資金+表格3[[#This Row],[損益金額]]</f>
        <v>989962.71021324419</v>
      </c>
      <c r="K192" s="18">
        <f>表格3[[#This Row],[損益金額]]/自有資金</f>
        <v>-1.0037289786755806E-2</v>
      </c>
    </row>
    <row r="193" spans="1:11" x14ac:dyDescent="0.4">
      <c r="A193" s="6">
        <v>43025</v>
      </c>
      <c r="B193" s="4">
        <v>39.337000000000003</v>
      </c>
      <c r="C193" s="15"/>
      <c r="D193" s="16">
        <f>IFERROR(VLOOKUP(A192,配息表[],2,FALSE),0)*G192</f>
        <v>0</v>
      </c>
      <c r="E193" s="4">
        <f>IF(MONTH(表格3[[#This Row],[Date]])&lt;&gt;MONTH(A192),貸款金額*貸款利率/12,0)</f>
        <v>0</v>
      </c>
      <c r="F193" s="19">
        <f>(表格3[[#This Row],[投入金額]]+表格3[[#This Row],[配息]]-表格3[[#This Row],[利息]])/表格3[[#This Row],[Close]]</f>
        <v>0</v>
      </c>
      <c r="G193" s="4">
        <f>表格3[[#This Row],[增減股數]]+G192</f>
        <v>25295.061661290049</v>
      </c>
      <c r="H193" s="17">
        <f>表格3[[#This Row],[累計股數]]*表格3[[#This Row],[Close]]</f>
        <v>995031.84057016671</v>
      </c>
      <c r="I193" s="17">
        <f>表格3[[#This Row],[資產價值]]-投入金額</f>
        <v>-4968.159429833293</v>
      </c>
      <c r="J193" s="17">
        <f>自有資金+表格3[[#This Row],[損益金額]]</f>
        <v>995031.84057016671</v>
      </c>
      <c r="K193" s="18">
        <f>表格3[[#This Row],[損益金額]]/自有資金</f>
        <v>-4.9681594298332929E-3</v>
      </c>
    </row>
    <row r="194" spans="1:11" x14ac:dyDescent="0.4">
      <c r="A194" s="6">
        <v>43026</v>
      </c>
      <c r="B194" s="4">
        <v>39.079500000000003</v>
      </c>
      <c r="C194" s="15"/>
      <c r="D194" s="16">
        <f>IFERROR(VLOOKUP(A193,配息表[],2,FALSE),0)*G193</f>
        <v>0</v>
      </c>
      <c r="E194" s="4">
        <f>IF(MONTH(表格3[[#This Row],[Date]])&lt;&gt;MONTH(A193),貸款金額*貸款利率/12,0)</f>
        <v>0</v>
      </c>
      <c r="F194" s="19">
        <f>(表格3[[#This Row],[投入金額]]+表格3[[#This Row],[配息]]-表格3[[#This Row],[利息]])/表格3[[#This Row],[Close]]</f>
        <v>0</v>
      </c>
      <c r="G194" s="4">
        <f>表格3[[#This Row],[增減股數]]+G193</f>
        <v>25295.061661290049</v>
      </c>
      <c r="H194" s="17">
        <f>表格3[[#This Row],[累計股數]]*表格3[[#This Row],[Close]]</f>
        <v>988518.36219238455</v>
      </c>
      <c r="I194" s="17">
        <f>表格3[[#This Row],[資產價值]]-投入金額</f>
        <v>-11481.637807615451</v>
      </c>
      <c r="J194" s="17">
        <f>自有資金+表格3[[#This Row],[損益金額]]</f>
        <v>988518.36219238455</v>
      </c>
      <c r="K194" s="18">
        <f>表格3[[#This Row],[損益金額]]/自有資金</f>
        <v>-1.1481637807615451E-2</v>
      </c>
    </row>
    <row r="195" spans="1:11" x14ac:dyDescent="0.4">
      <c r="A195" s="6">
        <v>43027</v>
      </c>
      <c r="B195" s="4">
        <v>39.201999999999998</v>
      </c>
      <c r="C195" s="15"/>
      <c r="D195" s="16">
        <f>IFERROR(VLOOKUP(A194,配息表[],2,FALSE),0)*G194</f>
        <v>0</v>
      </c>
      <c r="E195" s="4">
        <f>IF(MONTH(表格3[[#This Row],[Date]])&lt;&gt;MONTH(A194),貸款金額*貸款利率/12,0)</f>
        <v>0</v>
      </c>
      <c r="F195" s="19">
        <f>(表格3[[#This Row],[投入金額]]+表格3[[#This Row],[配息]]-表格3[[#This Row],[利息]])/表格3[[#This Row],[Close]]</f>
        <v>0</v>
      </c>
      <c r="G195" s="4">
        <f>表格3[[#This Row],[增減股數]]+G194</f>
        <v>25295.061661290049</v>
      </c>
      <c r="H195" s="17">
        <f>表格3[[#This Row],[累計股數]]*表格3[[#This Row],[Close]]</f>
        <v>991617.00724589243</v>
      </c>
      <c r="I195" s="17">
        <f>表格3[[#This Row],[資產價值]]-投入金額</f>
        <v>-8382.992754107574</v>
      </c>
      <c r="J195" s="17">
        <f>自有資金+表格3[[#This Row],[損益金額]]</f>
        <v>991617.00724589243</v>
      </c>
      <c r="K195" s="18">
        <f>表格3[[#This Row],[損益金額]]/自有資金</f>
        <v>-8.3829927541075738E-3</v>
      </c>
    </row>
    <row r="196" spans="1:11" x14ac:dyDescent="0.4">
      <c r="A196" s="6">
        <v>43028</v>
      </c>
      <c r="B196" s="4">
        <v>38.837299999999999</v>
      </c>
      <c r="C196" s="15"/>
      <c r="D196" s="16">
        <f>IFERROR(VLOOKUP(A195,配息表[],2,FALSE),0)*G195</f>
        <v>0</v>
      </c>
      <c r="E196" s="4">
        <f>IF(MONTH(表格3[[#This Row],[Date]])&lt;&gt;MONTH(A195),貸款金額*貸款利率/12,0)</f>
        <v>0</v>
      </c>
      <c r="F196" s="19">
        <f>(表格3[[#This Row],[投入金額]]+表格3[[#This Row],[配息]]-表格3[[#This Row],[利息]])/表格3[[#This Row],[Close]]</f>
        <v>0</v>
      </c>
      <c r="G196" s="4">
        <f>表格3[[#This Row],[增減股數]]+G195</f>
        <v>25295.061661290049</v>
      </c>
      <c r="H196" s="17">
        <f>表格3[[#This Row],[累計股數]]*表格3[[#This Row],[Close]]</f>
        <v>982391.89825801994</v>
      </c>
      <c r="I196" s="17">
        <f>表格3[[#This Row],[資產價值]]-投入金額</f>
        <v>-17608.101741980063</v>
      </c>
      <c r="J196" s="17">
        <f>自有資金+表格3[[#This Row],[損益金額]]</f>
        <v>982391.89825801994</v>
      </c>
      <c r="K196" s="18">
        <f>表格3[[#This Row],[損益金額]]/自有資金</f>
        <v>-1.7608101741980062E-2</v>
      </c>
    </row>
    <row r="197" spans="1:11" x14ac:dyDescent="0.4">
      <c r="A197" s="6">
        <v>43031</v>
      </c>
      <c r="B197" s="4">
        <v>38.839399999999998</v>
      </c>
      <c r="C197" s="15"/>
      <c r="D197" s="16">
        <f>IFERROR(VLOOKUP(A196,配息表[],2,FALSE),0)*G196</f>
        <v>0</v>
      </c>
      <c r="E197" s="4">
        <f>IF(MONTH(表格3[[#This Row],[Date]])&lt;&gt;MONTH(A196),貸款金額*貸款利率/12,0)</f>
        <v>0</v>
      </c>
      <c r="F197" s="19">
        <f>(表格3[[#This Row],[投入金額]]+表格3[[#This Row],[配息]]-表格3[[#This Row],[利息]])/表格3[[#This Row],[Close]]</f>
        <v>0</v>
      </c>
      <c r="G197" s="4">
        <f>表格3[[#This Row],[增減股數]]+G196</f>
        <v>25295.061661290049</v>
      </c>
      <c r="H197" s="17">
        <f>表格3[[#This Row],[累計股數]]*表格3[[#This Row],[Close]]</f>
        <v>982445.01788750861</v>
      </c>
      <c r="I197" s="17">
        <f>表格3[[#This Row],[資產價值]]-投入金額</f>
        <v>-17554.982112491387</v>
      </c>
      <c r="J197" s="17">
        <f>自有資金+表格3[[#This Row],[損益金額]]</f>
        <v>982445.01788750861</v>
      </c>
      <c r="K197" s="18">
        <f>表格3[[#This Row],[損益金額]]/自有資金</f>
        <v>-1.7554982112491388E-2</v>
      </c>
    </row>
    <row r="198" spans="1:11" x14ac:dyDescent="0.4">
      <c r="A198" s="6">
        <v>43032</v>
      </c>
      <c r="B198" s="4">
        <v>38.632199999999997</v>
      </c>
      <c r="C198" s="15"/>
      <c r="D198" s="16">
        <f>IFERROR(VLOOKUP(A197,配息表[],2,FALSE),0)*G197</f>
        <v>0</v>
      </c>
      <c r="E198" s="4">
        <f>IF(MONTH(表格3[[#This Row],[Date]])&lt;&gt;MONTH(A197),貸款金額*貸款利率/12,0)</f>
        <v>0</v>
      </c>
      <c r="F198" s="19">
        <f>(表格3[[#This Row],[投入金額]]+表格3[[#This Row],[配息]]-表格3[[#This Row],[利息]])/表格3[[#This Row],[Close]]</f>
        <v>0</v>
      </c>
      <c r="G198" s="4">
        <f>表格3[[#This Row],[增減股數]]+G197</f>
        <v>25295.061661290049</v>
      </c>
      <c r="H198" s="17">
        <f>表格3[[#This Row],[累計股數]]*表格3[[#This Row],[Close]]</f>
        <v>977203.88111128937</v>
      </c>
      <c r="I198" s="17">
        <f>表格3[[#This Row],[資產價值]]-投入金額</f>
        <v>-22796.118888710625</v>
      </c>
      <c r="J198" s="17">
        <f>自有資金+表格3[[#This Row],[損益金額]]</f>
        <v>977203.88111128937</v>
      </c>
      <c r="K198" s="18">
        <f>表格3[[#This Row],[損益金額]]/自有資金</f>
        <v>-2.2796118888710627E-2</v>
      </c>
    </row>
    <row r="199" spans="1:11" x14ac:dyDescent="0.4">
      <c r="A199" s="6">
        <v>43033</v>
      </c>
      <c r="B199" s="4">
        <v>38.400199999999998</v>
      </c>
      <c r="C199" s="15"/>
      <c r="D199" s="16">
        <f>IFERROR(VLOOKUP(A198,配息表[],2,FALSE),0)*G198</f>
        <v>0</v>
      </c>
      <c r="E199" s="4">
        <f>IF(MONTH(表格3[[#This Row],[Date]])&lt;&gt;MONTH(A198),貸款金額*貸款利率/12,0)</f>
        <v>0</v>
      </c>
      <c r="F199" s="19">
        <f>(表格3[[#This Row],[投入金額]]+表格3[[#This Row],[配息]]-表格3[[#This Row],[利息]])/表格3[[#This Row],[Close]]</f>
        <v>0</v>
      </c>
      <c r="G199" s="4">
        <f>表格3[[#This Row],[增減股數]]+G198</f>
        <v>25295.061661290049</v>
      </c>
      <c r="H199" s="17">
        <f>表格3[[#This Row],[累計股數]]*表格3[[#This Row],[Close]]</f>
        <v>971335.42680587003</v>
      </c>
      <c r="I199" s="17">
        <f>表格3[[#This Row],[資產價值]]-投入金額</f>
        <v>-28664.573194129975</v>
      </c>
      <c r="J199" s="17">
        <f>自有資金+表格3[[#This Row],[損益金額]]</f>
        <v>971335.42680587003</v>
      </c>
      <c r="K199" s="18">
        <f>表格3[[#This Row],[損益金額]]/自有資金</f>
        <v>-2.8664573194129975E-2</v>
      </c>
    </row>
    <row r="200" spans="1:11" x14ac:dyDescent="0.4">
      <c r="A200" s="6">
        <v>43034</v>
      </c>
      <c r="B200" s="4">
        <v>38.331499999999998</v>
      </c>
      <c r="C200" s="15"/>
      <c r="D200" s="16">
        <f>IFERROR(VLOOKUP(A199,配息表[],2,FALSE),0)*G199</f>
        <v>0</v>
      </c>
      <c r="E200" s="4">
        <f>IF(MONTH(表格3[[#This Row],[Date]])&lt;&gt;MONTH(A199),貸款金額*貸款利率/12,0)</f>
        <v>0</v>
      </c>
      <c r="F200" s="19">
        <f>(表格3[[#This Row],[投入金額]]+表格3[[#This Row],[配息]]-表格3[[#This Row],[利息]])/表格3[[#This Row],[Close]]</f>
        <v>0</v>
      </c>
      <c r="G200" s="4">
        <f>表格3[[#This Row],[增減股數]]+G199</f>
        <v>25295.061661290049</v>
      </c>
      <c r="H200" s="17">
        <f>表格3[[#This Row],[累計股數]]*表格3[[#This Row],[Close]]</f>
        <v>969597.65606973949</v>
      </c>
      <c r="I200" s="17">
        <f>表格3[[#This Row],[資產價值]]-投入金額</f>
        <v>-30402.343930260511</v>
      </c>
      <c r="J200" s="17">
        <f>自有資金+表格3[[#This Row],[損益金額]]</f>
        <v>969597.65606973949</v>
      </c>
      <c r="K200" s="18">
        <f>表格3[[#This Row],[損益金額]]/自有資金</f>
        <v>-3.0402343930260513E-2</v>
      </c>
    </row>
    <row r="201" spans="1:11" x14ac:dyDescent="0.4">
      <c r="A201" s="6">
        <v>43035</v>
      </c>
      <c r="B201" s="4">
        <v>38.5627</v>
      </c>
      <c r="C201" s="15"/>
      <c r="D201" s="16">
        <f>IFERROR(VLOOKUP(A200,配息表[],2,FALSE),0)*G200</f>
        <v>0</v>
      </c>
      <c r="E201" s="4">
        <f>IF(MONTH(表格3[[#This Row],[Date]])&lt;&gt;MONTH(A200),貸款金額*貸款利率/12,0)</f>
        <v>0</v>
      </c>
      <c r="F201" s="19">
        <f>(表格3[[#This Row],[投入金額]]+表格3[[#This Row],[配息]]-表格3[[#This Row],[利息]])/表格3[[#This Row],[Close]]</f>
        <v>0</v>
      </c>
      <c r="G201" s="4">
        <f>表格3[[#This Row],[增減股數]]+G200</f>
        <v>25295.061661290049</v>
      </c>
      <c r="H201" s="17">
        <f>表格3[[#This Row],[累計股數]]*表格3[[#This Row],[Close]]</f>
        <v>975445.87432582979</v>
      </c>
      <c r="I201" s="17">
        <f>表格3[[#This Row],[資產價值]]-投入金額</f>
        <v>-24554.125674170209</v>
      </c>
      <c r="J201" s="17">
        <f>自有資金+表格3[[#This Row],[損益金額]]</f>
        <v>975445.87432582979</v>
      </c>
      <c r="K201" s="18">
        <f>表格3[[#This Row],[損益金額]]/自有資金</f>
        <v>-2.4554125674170209E-2</v>
      </c>
    </row>
    <row r="202" spans="1:11" x14ac:dyDescent="0.4">
      <c r="A202" s="6">
        <v>43038</v>
      </c>
      <c r="B202" s="4">
        <v>38.830100000000002</v>
      </c>
      <c r="C202" s="15"/>
      <c r="D202" s="16">
        <f>IFERROR(VLOOKUP(A201,配息表[],2,FALSE),0)*G201</f>
        <v>0</v>
      </c>
      <c r="E202" s="4">
        <f>IF(MONTH(表格3[[#This Row],[Date]])&lt;&gt;MONTH(A201),貸款金額*貸款利率/12,0)</f>
        <v>0</v>
      </c>
      <c r="F202" s="19">
        <f>(表格3[[#This Row],[投入金額]]+表格3[[#This Row],[配息]]-表格3[[#This Row],[利息]])/表格3[[#This Row],[Close]]</f>
        <v>0</v>
      </c>
      <c r="G202" s="4">
        <f>表格3[[#This Row],[增減股數]]+G201</f>
        <v>25295.061661290049</v>
      </c>
      <c r="H202" s="17">
        <f>表格3[[#This Row],[累計股數]]*表格3[[#This Row],[Close]]</f>
        <v>982209.77381405875</v>
      </c>
      <c r="I202" s="17">
        <f>表格3[[#This Row],[資產價值]]-投入金額</f>
        <v>-17790.226185941254</v>
      </c>
      <c r="J202" s="17">
        <f>自有資金+表格3[[#This Row],[損益金額]]</f>
        <v>982209.77381405875</v>
      </c>
      <c r="K202" s="18">
        <f>表格3[[#This Row],[損益金額]]/自有資金</f>
        <v>-1.7790226185941255E-2</v>
      </c>
    </row>
    <row r="203" spans="1:11" x14ac:dyDescent="0.4">
      <c r="A203" s="6">
        <v>43039</v>
      </c>
      <c r="B203" s="4">
        <v>38.841900000000003</v>
      </c>
      <c r="C203" s="15"/>
      <c r="D203" s="16">
        <f>IFERROR(VLOOKUP(A202,配息表[],2,FALSE),0)*G202</f>
        <v>0</v>
      </c>
      <c r="E203" s="4">
        <f>IF(MONTH(表格3[[#This Row],[Date]])&lt;&gt;MONTH(A202),貸款金額*貸款利率/12,0)</f>
        <v>0</v>
      </c>
      <c r="F203" s="19">
        <f>(表格3[[#This Row],[投入金額]]+表格3[[#This Row],[配息]]-表格3[[#This Row],[利息]])/表格3[[#This Row],[Close]]</f>
        <v>0</v>
      </c>
      <c r="G203" s="4">
        <f>表格3[[#This Row],[增減股數]]+G202</f>
        <v>25295.061661290049</v>
      </c>
      <c r="H203" s="17">
        <f>表格3[[#This Row],[累計股數]]*表格3[[#This Row],[Close]]</f>
        <v>982508.25554166199</v>
      </c>
      <c r="I203" s="17">
        <f>表格3[[#This Row],[資產價值]]-投入金額</f>
        <v>-17491.744458338013</v>
      </c>
      <c r="J203" s="17">
        <f>自有資金+表格3[[#This Row],[損益金額]]</f>
        <v>982508.25554166199</v>
      </c>
      <c r="K203" s="18">
        <f>表格3[[#This Row],[損益金額]]/自有資金</f>
        <v>-1.7491744458338013E-2</v>
      </c>
    </row>
    <row r="204" spans="1:11" x14ac:dyDescent="0.4">
      <c r="A204" s="6">
        <v>43040</v>
      </c>
      <c r="B204" s="4">
        <v>38.9373</v>
      </c>
      <c r="C204" s="15"/>
      <c r="D204" s="16">
        <f>IFERROR(VLOOKUP(A203,配息表[],2,FALSE),0)*G203</f>
        <v>0</v>
      </c>
      <c r="E204" s="4">
        <f>IF(MONTH(表格3[[#This Row],[Date]])&lt;&gt;MONTH(A203),貸款金額*貸款利率/12,0)</f>
        <v>0</v>
      </c>
      <c r="F204" s="19">
        <f>(表格3[[#This Row],[投入金額]]+表格3[[#This Row],[配息]]-表格3[[#This Row],[利息]])/表格3[[#This Row],[Close]]</f>
        <v>0</v>
      </c>
      <c r="G204" s="4">
        <f>表格3[[#This Row],[增減股數]]+G203</f>
        <v>25295.061661290049</v>
      </c>
      <c r="H204" s="17">
        <f>表格3[[#This Row],[累計股數]]*表格3[[#This Row],[Close]]</f>
        <v>984921.40442414896</v>
      </c>
      <c r="I204" s="17">
        <f>表格3[[#This Row],[資產價值]]-投入金額</f>
        <v>-15078.595575851039</v>
      </c>
      <c r="J204" s="17">
        <f>自有資金+表格3[[#This Row],[損益金額]]</f>
        <v>984921.40442414896</v>
      </c>
      <c r="K204" s="18">
        <f>表格3[[#This Row],[損益金額]]/自有資金</f>
        <v>-1.5078595575851039E-2</v>
      </c>
    </row>
    <row r="205" spans="1:11" x14ac:dyDescent="0.4">
      <c r="A205" s="6">
        <v>43041</v>
      </c>
      <c r="B205" s="4">
        <v>39.211399999999998</v>
      </c>
      <c r="C205" s="15"/>
      <c r="D205" s="16">
        <f>IFERROR(VLOOKUP(A204,配息表[],2,FALSE),0)*G204</f>
        <v>0</v>
      </c>
      <c r="E205" s="4">
        <f>IF(MONTH(表格3[[#This Row],[Date]])&lt;&gt;MONTH(A204),貸款金額*貸款利率/12,0)</f>
        <v>0</v>
      </c>
      <c r="F205" s="19">
        <f>(表格3[[#This Row],[投入金額]]+表格3[[#This Row],[配息]]-表格3[[#This Row],[利息]])/表格3[[#This Row],[Close]]</f>
        <v>0</v>
      </c>
      <c r="G205" s="4">
        <f>表格3[[#This Row],[增減股數]]+G204</f>
        <v>25295.061661290049</v>
      </c>
      <c r="H205" s="17">
        <f>表格3[[#This Row],[累計股數]]*表格3[[#This Row],[Close]]</f>
        <v>991854.78082550853</v>
      </c>
      <c r="I205" s="17">
        <f>表格3[[#This Row],[資產價值]]-投入金額</f>
        <v>-8145.2191744914744</v>
      </c>
      <c r="J205" s="17">
        <f>自有資金+表格3[[#This Row],[損益金額]]</f>
        <v>991854.78082550853</v>
      </c>
      <c r="K205" s="18">
        <f>表格3[[#This Row],[損益金額]]/自有資金</f>
        <v>-8.1452191744914738E-3</v>
      </c>
    </row>
    <row r="206" spans="1:11" x14ac:dyDescent="0.4">
      <c r="A206" s="6">
        <v>43042</v>
      </c>
      <c r="B206" s="4">
        <v>39.263399999999997</v>
      </c>
      <c r="C206" s="15"/>
      <c r="D206" s="16">
        <f>IFERROR(VLOOKUP(A205,配息表[],2,FALSE),0)*G205</f>
        <v>0</v>
      </c>
      <c r="E206" s="4">
        <f>IF(MONTH(表格3[[#This Row],[Date]])&lt;&gt;MONTH(A205),貸款金額*貸款利率/12,0)</f>
        <v>0</v>
      </c>
      <c r="F206" s="19">
        <f>(表格3[[#This Row],[投入金額]]+表格3[[#This Row],[配息]]-表格3[[#This Row],[利息]])/表格3[[#This Row],[Close]]</f>
        <v>0</v>
      </c>
      <c r="G206" s="4">
        <f>表格3[[#This Row],[增減股數]]+G205</f>
        <v>25295.061661290049</v>
      </c>
      <c r="H206" s="17">
        <f>表格3[[#This Row],[累計股數]]*表格3[[#This Row],[Close]]</f>
        <v>993170.12403189566</v>
      </c>
      <c r="I206" s="17">
        <f>表格3[[#This Row],[資產價值]]-投入金額</f>
        <v>-6829.8759681043448</v>
      </c>
      <c r="J206" s="17">
        <f>自有資金+表格3[[#This Row],[損益金額]]</f>
        <v>993170.12403189566</v>
      </c>
      <c r="K206" s="18">
        <f>表格3[[#This Row],[損益金額]]/自有資金</f>
        <v>-6.829875968104345E-3</v>
      </c>
    </row>
    <row r="207" spans="1:11" x14ac:dyDescent="0.4">
      <c r="A207" s="6">
        <v>43045</v>
      </c>
      <c r="B207" s="4">
        <v>39.447800000000001</v>
      </c>
      <c r="C207" s="15"/>
      <c r="D207" s="16">
        <f>IFERROR(VLOOKUP(A206,配息表[],2,FALSE),0)*G206</f>
        <v>0</v>
      </c>
      <c r="E207" s="4">
        <f>IF(MONTH(表格3[[#This Row],[Date]])&lt;&gt;MONTH(A206),貸款金額*貸款利率/12,0)</f>
        <v>0</v>
      </c>
      <c r="F207" s="19">
        <f>(表格3[[#This Row],[投入金額]]+表格3[[#This Row],[配息]]-表格3[[#This Row],[利息]])/表格3[[#This Row],[Close]]</f>
        <v>0</v>
      </c>
      <c r="G207" s="4">
        <f>表格3[[#This Row],[增減股數]]+G206</f>
        <v>25295.061661290049</v>
      </c>
      <c r="H207" s="17">
        <f>表格3[[#This Row],[累計股數]]*表格3[[#This Row],[Close]]</f>
        <v>997834.53340223758</v>
      </c>
      <c r="I207" s="17">
        <f>表格3[[#This Row],[資產價值]]-投入金額</f>
        <v>-2165.4665977624245</v>
      </c>
      <c r="J207" s="17">
        <f>自有資金+表格3[[#This Row],[損益金額]]</f>
        <v>997834.53340223758</v>
      </c>
      <c r="K207" s="18">
        <f>表格3[[#This Row],[損益金額]]/自有資金</f>
        <v>-2.1654665977624246E-3</v>
      </c>
    </row>
    <row r="208" spans="1:11" x14ac:dyDescent="0.4">
      <c r="A208" s="6">
        <v>43046</v>
      </c>
      <c r="B208" s="4">
        <v>39.593400000000003</v>
      </c>
      <c r="C208" s="15"/>
      <c r="D208" s="16">
        <f>IFERROR(VLOOKUP(A207,配息表[],2,FALSE),0)*G207</f>
        <v>0</v>
      </c>
      <c r="E208" s="4">
        <f>IF(MONTH(表格3[[#This Row],[Date]])&lt;&gt;MONTH(A207),貸款金額*貸款利率/12,0)</f>
        <v>0</v>
      </c>
      <c r="F208" s="19">
        <f>(表格3[[#This Row],[投入金額]]+表格3[[#This Row],[配息]]-表格3[[#This Row],[利息]])/表格3[[#This Row],[Close]]</f>
        <v>0</v>
      </c>
      <c r="G208" s="4">
        <f>表格3[[#This Row],[增減股數]]+G207</f>
        <v>25295.061661290049</v>
      </c>
      <c r="H208" s="17">
        <f>表格3[[#This Row],[累計股數]]*表格3[[#This Row],[Close]]</f>
        <v>1001517.4943801215</v>
      </c>
      <c r="I208" s="17">
        <f>表格3[[#This Row],[資產價值]]-投入金額</f>
        <v>1517.4943801214686</v>
      </c>
      <c r="J208" s="17">
        <f>自有資金+表格3[[#This Row],[損益金額]]</f>
        <v>1001517.4943801215</v>
      </c>
      <c r="K208" s="18">
        <f>表格3[[#This Row],[損益金額]]/自有資金</f>
        <v>1.5174943801214685E-3</v>
      </c>
    </row>
    <row r="209" spans="1:11" x14ac:dyDescent="0.4">
      <c r="A209" s="6">
        <v>43047</v>
      </c>
      <c r="B209" s="4">
        <v>39.521599999999999</v>
      </c>
      <c r="C209" s="15"/>
      <c r="D209" s="16">
        <f>IFERROR(VLOOKUP(A208,配息表[],2,FALSE),0)*G208</f>
        <v>0</v>
      </c>
      <c r="E209" s="4">
        <f>IF(MONTH(表格3[[#This Row],[Date]])&lt;&gt;MONTH(A208),貸款金額*貸款利率/12,0)</f>
        <v>0</v>
      </c>
      <c r="F209" s="19">
        <f>(表格3[[#This Row],[投入金額]]+表格3[[#This Row],[配息]]-表格3[[#This Row],[利息]])/表格3[[#This Row],[Close]]</f>
        <v>0</v>
      </c>
      <c r="G209" s="4">
        <f>表格3[[#This Row],[增減股數]]+G208</f>
        <v>25295.061661290049</v>
      </c>
      <c r="H209" s="17">
        <f>表格3[[#This Row],[累計股數]]*表格3[[#This Row],[Close]]</f>
        <v>999701.30895284074</v>
      </c>
      <c r="I209" s="17">
        <f>表格3[[#This Row],[資產價值]]-投入金額</f>
        <v>-298.69104715925641</v>
      </c>
      <c r="J209" s="17">
        <f>自有資金+表格3[[#This Row],[損益金額]]</f>
        <v>999701.30895284074</v>
      </c>
      <c r="K209" s="18">
        <f>表格3[[#This Row],[損益金額]]/自有資金</f>
        <v>-2.9869104715925639E-4</v>
      </c>
    </row>
    <row r="210" spans="1:11" x14ac:dyDescent="0.4">
      <c r="A210" s="6">
        <v>43048</v>
      </c>
      <c r="B210" s="4">
        <v>39.368200000000002</v>
      </c>
      <c r="C210" s="15"/>
      <c r="D210" s="16">
        <f>IFERROR(VLOOKUP(A209,配息表[],2,FALSE),0)*G209</f>
        <v>0</v>
      </c>
      <c r="E210" s="4">
        <f>IF(MONTH(表格3[[#This Row],[Date]])&lt;&gt;MONTH(A209),貸款金額*貸款利率/12,0)</f>
        <v>0</v>
      </c>
      <c r="F210" s="19">
        <f>(表格3[[#This Row],[投入金額]]+表格3[[#This Row],[配息]]-表格3[[#This Row],[利息]])/表格3[[#This Row],[Close]]</f>
        <v>0</v>
      </c>
      <c r="G210" s="4">
        <f>表格3[[#This Row],[增減股數]]+G209</f>
        <v>25295.061661290049</v>
      </c>
      <c r="H210" s="17">
        <f>表格3[[#This Row],[累計股數]]*表格3[[#This Row],[Close]]</f>
        <v>995821.04649399896</v>
      </c>
      <c r="I210" s="17">
        <f>表格3[[#This Row],[資產價值]]-投入金額</f>
        <v>-4178.9535060010385</v>
      </c>
      <c r="J210" s="17">
        <f>自有資金+表格3[[#This Row],[損益金額]]</f>
        <v>995821.04649399896</v>
      </c>
      <c r="K210" s="18">
        <f>表格3[[#This Row],[損益金額]]/自有資金</f>
        <v>-4.1789535060010388E-3</v>
      </c>
    </row>
    <row r="211" spans="1:11" x14ac:dyDescent="0.4">
      <c r="A211" s="6">
        <v>43049</v>
      </c>
      <c r="B211" s="4">
        <v>38.823900000000002</v>
      </c>
      <c r="C211" s="15"/>
      <c r="D211" s="16">
        <f>IFERROR(VLOOKUP(A210,配息表[],2,FALSE),0)*G210</f>
        <v>0</v>
      </c>
      <c r="E211" s="4">
        <f>IF(MONTH(表格3[[#This Row],[Date]])&lt;&gt;MONTH(A210),貸款金額*貸款利率/12,0)</f>
        <v>0</v>
      </c>
      <c r="F211" s="19">
        <f>(表格3[[#This Row],[投入金額]]+表格3[[#This Row],[配息]]-表格3[[#This Row],[利息]])/表格3[[#This Row],[Close]]</f>
        <v>0</v>
      </c>
      <c r="G211" s="4">
        <f>表格3[[#This Row],[增減股數]]+G210</f>
        <v>25295.061661290049</v>
      </c>
      <c r="H211" s="17">
        <f>表格3[[#This Row],[累計股數]]*表格3[[#This Row],[Close]]</f>
        <v>982052.94443175872</v>
      </c>
      <c r="I211" s="17">
        <f>表格3[[#This Row],[資產價值]]-投入金額</f>
        <v>-17947.055568241281</v>
      </c>
      <c r="J211" s="17">
        <f>自有資金+表格3[[#This Row],[損益金額]]</f>
        <v>982052.94443175872</v>
      </c>
      <c r="K211" s="18">
        <f>表格3[[#This Row],[損益金額]]/自有資金</f>
        <v>-1.794705556824128E-2</v>
      </c>
    </row>
    <row r="212" spans="1:11" x14ac:dyDescent="0.4">
      <c r="A212" s="6">
        <v>43052</v>
      </c>
      <c r="B212" s="4">
        <v>38.923900000000003</v>
      </c>
      <c r="C212" s="15"/>
      <c r="D212" s="16">
        <f>IFERROR(VLOOKUP(A211,配息表[],2,FALSE),0)*G211</f>
        <v>0</v>
      </c>
      <c r="E212" s="4">
        <f>IF(MONTH(表格3[[#This Row],[Date]])&lt;&gt;MONTH(A211),貸款金額*貸款利率/12,0)</f>
        <v>0</v>
      </c>
      <c r="F212" s="19">
        <f>(表格3[[#This Row],[投入金額]]+表格3[[#This Row],[配息]]-表格3[[#This Row],[利息]])/表格3[[#This Row],[Close]]</f>
        <v>0</v>
      </c>
      <c r="G212" s="4">
        <f>表格3[[#This Row],[增減股數]]+G211</f>
        <v>25295.061661290049</v>
      </c>
      <c r="H212" s="17">
        <f>表格3[[#This Row],[累計股數]]*表格3[[#This Row],[Close]]</f>
        <v>984582.45059788786</v>
      </c>
      <c r="I212" s="17">
        <f>表格3[[#This Row],[資產價值]]-投入金額</f>
        <v>-15417.549402112141</v>
      </c>
      <c r="J212" s="17">
        <f>自有資金+表格3[[#This Row],[損益金額]]</f>
        <v>984582.45059788786</v>
      </c>
      <c r="K212" s="18">
        <f>表格3[[#This Row],[損益金額]]/自有資金</f>
        <v>-1.5417549402112141E-2</v>
      </c>
    </row>
    <row r="213" spans="1:11" x14ac:dyDescent="0.4">
      <c r="A213" s="6">
        <v>43053</v>
      </c>
      <c r="B213" s="4">
        <v>39.1372</v>
      </c>
      <c r="C213" s="15"/>
      <c r="D213" s="16">
        <f>IFERROR(VLOOKUP(A212,配息表[],2,FALSE),0)*G212</f>
        <v>0</v>
      </c>
      <c r="E213" s="4">
        <f>IF(MONTH(表格3[[#This Row],[Date]])&lt;&gt;MONTH(A212),貸款金額*貸款利率/12,0)</f>
        <v>0</v>
      </c>
      <c r="F213" s="19">
        <f>(表格3[[#This Row],[投入金額]]+表格3[[#This Row],[配息]]-表格3[[#This Row],[利息]])/表格3[[#This Row],[Close]]</f>
        <v>0</v>
      </c>
      <c r="G213" s="4">
        <f>表格3[[#This Row],[增減股數]]+G212</f>
        <v>25295.061661290049</v>
      </c>
      <c r="H213" s="17">
        <f>表格3[[#This Row],[累計股數]]*表格3[[#This Row],[Close]]</f>
        <v>989977.88725024089</v>
      </c>
      <c r="I213" s="17">
        <f>表格3[[#This Row],[資產價值]]-投入金額</f>
        <v>-10022.112749759108</v>
      </c>
      <c r="J213" s="17">
        <f>自有資金+表格3[[#This Row],[損益金額]]</f>
        <v>989977.88725024089</v>
      </c>
      <c r="K213" s="18">
        <f>表格3[[#This Row],[損益金額]]/自有資金</f>
        <v>-1.0022112749759109E-2</v>
      </c>
    </row>
    <row r="214" spans="1:11" x14ac:dyDescent="0.4">
      <c r="A214" s="6">
        <v>43054</v>
      </c>
      <c r="B214" s="4">
        <v>39.506500000000003</v>
      </c>
      <c r="C214" s="15"/>
      <c r="D214" s="16">
        <f>IFERROR(VLOOKUP(A213,配息表[],2,FALSE),0)*G213</f>
        <v>0</v>
      </c>
      <c r="E214" s="4">
        <f>IF(MONTH(表格3[[#This Row],[Date]])&lt;&gt;MONTH(A213),貸款金額*貸款利率/12,0)</f>
        <v>0</v>
      </c>
      <c r="F214" s="19">
        <f>(表格3[[#This Row],[投入金額]]+表格3[[#This Row],[配息]]-表格3[[#This Row],[利息]])/表格3[[#This Row],[Close]]</f>
        <v>0</v>
      </c>
      <c r="G214" s="4">
        <f>表格3[[#This Row],[增減股數]]+G213</f>
        <v>25295.061661290049</v>
      </c>
      <c r="H214" s="17">
        <f>表格3[[#This Row],[累計股數]]*表格3[[#This Row],[Close]]</f>
        <v>999319.35352175531</v>
      </c>
      <c r="I214" s="17">
        <f>表格3[[#This Row],[資產價值]]-投入金額</f>
        <v>-680.64647824468557</v>
      </c>
      <c r="J214" s="17">
        <f>自有資金+表格3[[#This Row],[損益金額]]</f>
        <v>999319.35352175531</v>
      </c>
      <c r="K214" s="18">
        <f>表格3[[#This Row],[損益金額]]/自有資金</f>
        <v>-6.8064647824468553E-4</v>
      </c>
    </row>
    <row r="215" spans="1:11" x14ac:dyDescent="0.4">
      <c r="A215" s="6">
        <v>43055</v>
      </c>
      <c r="B215" s="4">
        <v>39.226900000000001</v>
      </c>
      <c r="C215" s="15"/>
      <c r="D215" s="16">
        <f>IFERROR(VLOOKUP(A214,配息表[],2,FALSE),0)*G214</f>
        <v>0</v>
      </c>
      <c r="E215" s="4">
        <f>IF(MONTH(表格3[[#This Row],[Date]])&lt;&gt;MONTH(A214),貸款金額*貸款利率/12,0)</f>
        <v>0</v>
      </c>
      <c r="F215" s="19">
        <f>(表格3[[#This Row],[投入金額]]+表格3[[#This Row],[配息]]-表格3[[#This Row],[利息]])/表格3[[#This Row],[Close]]</f>
        <v>0</v>
      </c>
      <c r="G215" s="4">
        <f>表格3[[#This Row],[增減股數]]+G214</f>
        <v>25295.061661290049</v>
      </c>
      <c r="H215" s="17">
        <f>表格3[[#This Row],[累計股數]]*表格3[[#This Row],[Close]]</f>
        <v>992246.85428125865</v>
      </c>
      <c r="I215" s="17">
        <f>表格3[[#This Row],[資產價值]]-投入金額</f>
        <v>-7753.1457187413471</v>
      </c>
      <c r="J215" s="17">
        <f>自有資金+表格3[[#This Row],[損益金額]]</f>
        <v>992246.85428125865</v>
      </c>
      <c r="K215" s="18">
        <f>表格3[[#This Row],[損益金額]]/自有資金</f>
        <v>-7.7531457187413472E-3</v>
      </c>
    </row>
    <row r="216" spans="1:11" x14ac:dyDescent="0.4">
      <c r="A216" s="6">
        <v>43056</v>
      </c>
      <c r="B216" s="4">
        <v>39.322800000000001</v>
      </c>
      <c r="C216" s="15"/>
      <c r="D216" s="16">
        <f>IFERROR(VLOOKUP(A215,配息表[],2,FALSE),0)*G215</f>
        <v>0</v>
      </c>
      <c r="E216" s="4">
        <f>IF(MONTH(表格3[[#This Row],[Date]])&lt;&gt;MONTH(A215),貸款金額*貸款利率/12,0)</f>
        <v>0</v>
      </c>
      <c r="F216" s="19">
        <f>(表格3[[#This Row],[投入金額]]+表格3[[#This Row],[配息]]-表格3[[#This Row],[利息]])/表格3[[#This Row],[Close]]</f>
        <v>0</v>
      </c>
      <c r="G216" s="4">
        <f>表格3[[#This Row],[增減股數]]+G215</f>
        <v>25295.061661290049</v>
      </c>
      <c r="H216" s="17">
        <f>表格3[[#This Row],[累計股數]]*表格3[[#This Row],[Close]]</f>
        <v>994672.65069457632</v>
      </c>
      <c r="I216" s="17">
        <f>表格3[[#This Row],[資產價值]]-投入金額</f>
        <v>-5327.3493054236751</v>
      </c>
      <c r="J216" s="17">
        <f>自有資金+表格3[[#This Row],[損益金額]]</f>
        <v>994672.65069457632</v>
      </c>
      <c r="K216" s="18">
        <f>表格3[[#This Row],[損益金額]]/自有資金</f>
        <v>-5.3273493054236754E-3</v>
      </c>
    </row>
    <row r="217" spans="1:11" x14ac:dyDescent="0.4">
      <c r="A217" s="6">
        <v>43059</v>
      </c>
      <c r="B217" s="4">
        <v>39.304900000000004</v>
      </c>
      <c r="C217" s="15"/>
      <c r="D217" s="16">
        <f>IFERROR(VLOOKUP(A216,配息表[],2,FALSE),0)*G216</f>
        <v>0</v>
      </c>
      <c r="E217" s="4">
        <f>IF(MONTH(表格3[[#This Row],[Date]])&lt;&gt;MONTH(A216),貸款金額*貸款利率/12,0)</f>
        <v>0</v>
      </c>
      <c r="F217" s="19">
        <f>(表格3[[#This Row],[投入金額]]+表格3[[#This Row],[配息]]-表格3[[#This Row],[利息]])/表格3[[#This Row],[Close]]</f>
        <v>0</v>
      </c>
      <c r="G217" s="4">
        <f>表格3[[#This Row],[增減股數]]+G216</f>
        <v>25295.061661290049</v>
      </c>
      <c r="H217" s="17">
        <f>表格3[[#This Row],[累計股數]]*表格3[[#This Row],[Close]]</f>
        <v>994219.86909083929</v>
      </c>
      <c r="I217" s="17">
        <f>表格3[[#This Row],[資產價值]]-投入金額</f>
        <v>-5780.1309091607109</v>
      </c>
      <c r="J217" s="17">
        <f>自有資金+表格3[[#This Row],[損益金額]]</f>
        <v>994219.86909083929</v>
      </c>
      <c r="K217" s="18">
        <f>表格3[[#This Row],[損益金額]]/自有資金</f>
        <v>-5.7801309091607108E-3</v>
      </c>
    </row>
    <row r="218" spans="1:11" x14ac:dyDescent="0.4">
      <c r="A218" s="6">
        <v>43060</v>
      </c>
      <c r="B218" s="4">
        <v>39.431199999999997</v>
      </c>
      <c r="C218" s="15"/>
      <c r="D218" s="16">
        <f>IFERROR(VLOOKUP(A217,配息表[],2,FALSE),0)*G217</f>
        <v>0</v>
      </c>
      <c r="E218" s="4">
        <f>IF(MONTH(表格3[[#This Row],[Date]])&lt;&gt;MONTH(A217),貸款金額*貸款利率/12,0)</f>
        <v>0</v>
      </c>
      <c r="F218" s="19">
        <f>(表格3[[#This Row],[投入金額]]+表格3[[#This Row],[配息]]-表格3[[#This Row],[利息]])/表格3[[#This Row],[Close]]</f>
        <v>0</v>
      </c>
      <c r="G218" s="4">
        <f>表格3[[#This Row],[增減股數]]+G217</f>
        <v>25295.061661290049</v>
      </c>
      <c r="H218" s="17">
        <f>表格3[[#This Row],[累計股數]]*表格3[[#This Row],[Close]]</f>
        <v>997414.63537866005</v>
      </c>
      <c r="I218" s="17">
        <f>表格3[[#This Row],[資產價值]]-投入金額</f>
        <v>-2585.3646213399479</v>
      </c>
      <c r="J218" s="17">
        <f>自有資金+表格3[[#This Row],[損益金額]]</f>
        <v>997414.63537866005</v>
      </c>
      <c r="K218" s="18">
        <f>表格3[[#This Row],[損益金額]]/自有資金</f>
        <v>-2.585364621339948E-3</v>
      </c>
    </row>
    <row r="219" spans="1:11" x14ac:dyDescent="0.4">
      <c r="A219" s="6">
        <v>43061</v>
      </c>
      <c r="B219" s="4">
        <v>39.401899999999998</v>
      </c>
      <c r="C219" s="15"/>
      <c r="D219" s="16">
        <f>IFERROR(VLOOKUP(A218,配息表[],2,FALSE),0)*G218</f>
        <v>0</v>
      </c>
      <c r="E219" s="4">
        <f>IF(MONTH(表格3[[#This Row],[Date]])&lt;&gt;MONTH(A218),貸款金額*貸款利率/12,0)</f>
        <v>0</v>
      </c>
      <c r="F219" s="19">
        <f>(表格3[[#This Row],[投入金額]]+表格3[[#This Row],[配息]]-表格3[[#This Row],[利息]])/表格3[[#This Row],[Close]]</f>
        <v>0</v>
      </c>
      <c r="G219" s="4">
        <f>表格3[[#This Row],[增減股數]]+G218</f>
        <v>25295.061661290049</v>
      </c>
      <c r="H219" s="17">
        <f>表格3[[#This Row],[累計股數]]*表格3[[#This Row],[Close]]</f>
        <v>996673.49007198436</v>
      </c>
      <c r="I219" s="17">
        <f>表格3[[#This Row],[資產價值]]-投入金額</f>
        <v>-3326.5099280156428</v>
      </c>
      <c r="J219" s="17">
        <f>自有資金+表格3[[#This Row],[損益金額]]</f>
        <v>996673.49007198436</v>
      </c>
      <c r="K219" s="18">
        <f>表格3[[#This Row],[損益金額]]/自有資金</f>
        <v>-3.3265099280156427E-3</v>
      </c>
    </row>
    <row r="220" spans="1:11" x14ac:dyDescent="0.4">
      <c r="A220" s="6">
        <v>43063</v>
      </c>
      <c r="B220" s="4">
        <v>39.122199999999999</v>
      </c>
      <c r="C220" s="15"/>
      <c r="D220" s="16">
        <f>IFERROR(VLOOKUP(A219,配息表[],2,FALSE),0)*G219</f>
        <v>0</v>
      </c>
      <c r="E220" s="4">
        <f>IF(MONTH(表格3[[#This Row],[Date]])&lt;&gt;MONTH(A219),貸款金額*貸款利率/12,0)</f>
        <v>0</v>
      </c>
      <c r="F220" s="19">
        <f>(表格3[[#This Row],[投入金額]]+表格3[[#This Row],[配息]]-表格3[[#This Row],[利息]])/表格3[[#This Row],[Close]]</f>
        <v>0</v>
      </c>
      <c r="G220" s="4">
        <f>表格3[[#This Row],[增減股數]]+G219</f>
        <v>25295.061661290049</v>
      </c>
      <c r="H220" s="17">
        <f>表格3[[#This Row],[累計股數]]*表格3[[#This Row],[Close]]</f>
        <v>989598.46132532146</v>
      </c>
      <c r="I220" s="17">
        <f>表格3[[#This Row],[資產價值]]-投入金額</f>
        <v>-10401.538674678537</v>
      </c>
      <c r="J220" s="17">
        <f>自有資金+表格3[[#This Row],[損益金額]]</f>
        <v>989598.46132532146</v>
      </c>
      <c r="K220" s="18">
        <f>表格3[[#This Row],[損益金額]]/自有資金</f>
        <v>-1.0401538674678537E-2</v>
      </c>
    </row>
    <row r="221" spans="1:11" x14ac:dyDescent="0.4">
      <c r="A221" s="6">
        <v>43066</v>
      </c>
      <c r="B221" s="4">
        <v>39.158999999999999</v>
      </c>
      <c r="C221" s="15"/>
      <c r="D221" s="16">
        <f>IFERROR(VLOOKUP(A220,配息表[],2,FALSE),0)*G220</f>
        <v>0</v>
      </c>
      <c r="E221" s="4">
        <f>IF(MONTH(表格3[[#This Row],[Date]])&lt;&gt;MONTH(A220),貸款金額*貸款利率/12,0)</f>
        <v>0</v>
      </c>
      <c r="F221" s="19">
        <f>(表格3[[#This Row],[投入金額]]+表格3[[#This Row],[配息]]-表格3[[#This Row],[利息]])/表格3[[#This Row],[Close]]</f>
        <v>0</v>
      </c>
      <c r="G221" s="4">
        <f>表格3[[#This Row],[增減股數]]+G220</f>
        <v>25295.061661290049</v>
      </c>
      <c r="H221" s="17">
        <f>表格3[[#This Row],[累計股數]]*表格3[[#This Row],[Close]]</f>
        <v>990529.31959445693</v>
      </c>
      <c r="I221" s="17">
        <f>表格3[[#This Row],[資產價值]]-投入金額</f>
        <v>-9470.6804055430694</v>
      </c>
      <c r="J221" s="17">
        <f>自有資金+表格3[[#This Row],[損益金額]]</f>
        <v>990529.31959445693</v>
      </c>
      <c r="K221" s="18">
        <f>表格3[[#This Row],[損益金額]]/自有資金</f>
        <v>-9.47068040554307E-3</v>
      </c>
    </row>
    <row r="222" spans="1:11" x14ac:dyDescent="0.4">
      <c r="A222" s="6">
        <v>43067</v>
      </c>
      <c r="B222" s="4">
        <v>39.137700000000002</v>
      </c>
      <c r="C222" s="15"/>
      <c r="D222" s="16">
        <f>IFERROR(VLOOKUP(A221,配息表[],2,FALSE),0)*G221</f>
        <v>0</v>
      </c>
      <c r="E222" s="4">
        <f>IF(MONTH(表格3[[#This Row],[Date]])&lt;&gt;MONTH(A221),貸款金額*貸款利率/12,0)</f>
        <v>0</v>
      </c>
      <c r="F222" s="19">
        <f>(表格3[[#This Row],[投入金額]]+表格3[[#This Row],[配息]]-表格3[[#This Row],[利息]])/表格3[[#This Row],[Close]]</f>
        <v>0</v>
      </c>
      <c r="G222" s="4">
        <f>表格3[[#This Row],[增減股數]]+G221</f>
        <v>25295.061661290049</v>
      </c>
      <c r="H222" s="17">
        <f>表格3[[#This Row],[累計股數]]*表格3[[#This Row],[Close]]</f>
        <v>989990.53478107159</v>
      </c>
      <c r="I222" s="17">
        <f>表格3[[#This Row],[資產價值]]-投入金額</f>
        <v>-10009.46521892841</v>
      </c>
      <c r="J222" s="17">
        <f>自有資金+表格3[[#This Row],[損益金額]]</f>
        <v>989990.53478107159</v>
      </c>
      <c r="K222" s="18">
        <f>表格3[[#This Row],[損益金額]]/自有資金</f>
        <v>-1.000946521892841E-2</v>
      </c>
    </row>
    <row r="223" spans="1:11" x14ac:dyDescent="0.4">
      <c r="A223" s="6">
        <v>43068</v>
      </c>
      <c r="B223" s="4">
        <v>38.703800000000001</v>
      </c>
      <c r="C223" s="15"/>
      <c r="D223" s="16">
        <f>IFERROR(VLOOKUP(A222,配息表[],2,FALSE),0)*G222</f>
        <v>0</v>
      </c>
      <c r="E223" s="4">
        <f>IF(MONTH(表格3[[#This Row],[Date]])&lt;&gt;MONTH(A222),貸款金額*貸款利率/12,0)</f>
        <v>0</v>
      </c>
      <c r="F223" s="19">
        <f>(表格3[[#This Row],[投入金額]]+表格3[[#This Row],[配息]]-表格3[[#This Row],[利息]])/表格3[[#This Row],[Close]]</f>
        <v>0</v>
      </c>
      <c r="G223" s="4">
        <f>表格3[[#This Row],[增減股數]]+G222</f>
        <v>25295.061661290049</v>
      </c>
      <c r="H223" s="17">
        <f>表格3[[#This Row],[累計股數]]*表格3[[#This Row],[Close]]</f>
        <v>979015.00752623775</v>
      </c>
      <c r="I223" s="17">
        <f>表格3[[#This Row],[資產價值]]-投入金額</f>
        <v>-20984.99247376225</v>
      </c>
      <c r="J223" s="17">
        <f>自有資金+表格3[[#This Row],[損益金額]]</f>
        <v>979015.00752623775</v>
      </c>
      <c r="K223" s="18">
        <f>表格3[[#This Row],[損益金額]]/自有資金</f>
        <v>-2.0984992473762249E-2</v>
      </c>
    </row>
    <row r="224" spans="1:11" x14ac:dyDescent="0.4">
      <c r="A224" s="6">
        <v>43069</v>
      </c>
      <c r="B224" s="4">
        <v>38.655000000000001</v>
      </c>
      <c r="C224" s="15"/>
      <c r="D224" s="16">
        <f>IFERROR(VLOOKUP(A223,配息表[],2,FALSE),0)*G223</f>
        <v>0</v>
      </c>
      <c r="E224" s="4">
        <f>IF(MONTH(表格3[[#This Row],[Date]])&lt;&gt;MONTH(A223),貸款金額*貸款利率/12,0)</f>
        <v>0</v>
      </c>
      <c r="F224" s="19">
        <f>(表格3[[#This Row],[投入金額]]+表格3[[#This Row],[配息]]-表格3[[#This Row],[利息]])/表格3[[#This Row],[Close]]</f>
        <v>0</v>
      </c>
      <c r="G224" s="4">
        <f>表格3[[#This Row],[增減股數]]+G223</f>
        <v>25295.061661290049</v>
      </c>
      <c r="H224" s="17">
        <f>表格3[[#This Row],[累計股數]]*表格3[[#This Row],[Close]]</f>
        <v>977780.60851716681</v>
      </c>
      <c r="I224" s="17">
        <f>表格3[[#This Row],[資產價值]]-投入金額</f>
        <v>-22219.391482833191</v>
      </c>
      <c r="J224" s="17">
        <f>自有資金+表格3[[#This Row],[損益金額]]</f>
        <v>977780.60851716681</v>
      </c>
      <c r="K224" s="18">
        <f>表格3[[#This Row],[損益金額]]/自有資金</f>
        <v>-2.2219391482833192E-2</v>
      </c>
    </row>
    <row r="225" spans="1:11" x14ac:dyDescent="0.4">
      <c r="A225" s="6">
        <v>43070</v>
      </c>
      <c r="B225" s="4">
        <v>39.1721</v>
      </c>
      <c r="C225" s="15"/>
      <c r="D225" s="16">
        <f>IFERROR(VLOOKUP(A224,配息表[],2,FALSE),0)*G224</f>
        <v>0</v>
      </c>
      <c r="E225" s="4">
        <f>IF(MONTH(表格3[[#This Row],[Date]])&lt;&gt;MONTH(A224),貸款金額*貸款利率/12,0)</f>
        <v>0</v>
      </c>
      <c r="F225" s="19">
        <f>(表格3[[#This Row],[投入金額]]+表格3[[#This Row],[配息]]-表格3[[#This Row],[利息]])/表格3[[#This Row],[Close]]</f>
        <v>0</v>
      </c>
      <c r="G225" s="4">
        <f>表格3[[#This Row],[增減股數]]+G224</f>
        <v>25295.061661290049</v>
      </c>
      <c r="H225" s="17">
        <f>表格3[[#This Row],[累計股數]]*表格3[[#This Row],[Close]]</f>
        <v>990860.68490221992</v>
      </c>
      <c r="I225" s="17">
        <f>表格3[[#This Row],[資產價值]]-投入金額</f>
        <v>-9139.3150977800833</v>
      </c>
      <c r="J225" s="17">
        <f>自有資金+表格3[[#This Row],[損益金額]]</f>
        <v>990860.68490221992</v>
      </c>
      <c r="K225" s="18">
        <f>表格3[[#This Row],[損益金額]]/自有資金</f>
        <v>-9.1393150977800829E-3</v>
      </c>
    </row>
    <row r="226" spans="1:11" x14ac:dyDescent="0.4">
      <c r="A226" s="6">
        <v>43073</v>
      </c>
      <c r="B226" s="4">
        <v>39.1526</v>
      </c>
      <c r="C226" s="15"/>
      <c r="D226" s="16">
        <f>IFERROR(VLOOKUP(A225,配息表[],2,FALSE),0)*G225</f>
        <v>0</v>
      </c>
      <c r="E226" s="4">
        <f>IF(MONTH(表格3[[#This Row],[Date]])&lt;&gt;MONTH(A225),貸款金額*貸款利率/12,0)</f>
        <v>0</v>
      </c>
      <c r="F226" s="19">
        <f>(表格3[[#This Row],[投入金額]]+表格3[[#This Row],[配息]]-表格3[[#This Row],[利息]])/表格3[[#This Row],[Close]]</f>
        <v>0</v>
      </c>
      <c r="G226" s="4">
        <f>表格3[[#This Row],[增減股數]]+G225</f>
        <v>25295.061661290049</v>
      </c>
      <c r="H226" s="17">
        <f>表格3[[#This Row],[累計股數]]*表格3[[#This Row],[Close]]</f>
        <v>990367.43119982479</v>
      </c>
      <c r="I226" s="17">
        <f>表格3[[#This Row],[資產價值]]-投入金額</f>
        <v>-9632.5688001752133</v>
      </c>
      <c r="J226" s="17">
        <f>自有資金+表格3[[#This Row],[損益金額]]</f>
        <v>990367.43119982479</v>
      </c>
      <c r="K226" s="18">
        <f>表格3[[#This Row],[損益金額]]/自有資金</f>
        <v>-9.6325688001752136E-3</v>
      </c>
    </row>
    <row r="227" spans="1:11" x14ac:dyDescent="0.4">
      <c r="A227" s="6">
        <v>43074</v>
      </c>
      <c r="B227" s="4">
        <v>39.384799999999998</v>
      </c>
      <c r="C227" s="15"/>
      <c r="D227" s="16">
        <f>IFERROR(VLOOKUP(A226,配息表[],2,FALSE),0)*G226</f>
        <v>0</v>
      </c>
      <c r="E227" s="4">
        <f>IF(MONTH(表格3[[#This Row],[Date]])&lt;&gt;MONTH(A226),貸款金額*貸款利率/12,0)</f>
        <v>0</v>
      </c>
      <c r="F227" s="19">
        <f>(表格3[[#This Row],[投入金額]]+表格3[[#This Row],[配息]]-表格3[[#This Row],[利息]])/表格3[[#This Row],[Close]]</f>
        <v>0</v>
      </c>
      <c r="G227" s="4">
        <f>表格3[[#This Row],[增減股數]]+G226</f>
        <v>25295.061661290049</v>
      </c>
      <c r="H227" s="17">
        <f>表格3[[#This Row],[累計股數]]*表格3[[#This Row],[Close]]</f>
        <v>996240.94451757625</v>
      </c>
      <c r="I227" s="17">
        <f>表格3[[#This Row],[資產價值]]-投入金額</f>
        <v>-3759.0554824237479</v>
      </c>
      <c r="J227" s="17">
        <f>自有資金+表格3[[#This Row],[損益金額]]</f>
        <v>996240.94451757625</v>
      </c>
      <c r="K227" s="18">
        <f>表格3[[#This Row],[損益金額]]/自有資金</f>
        <v>-3.7590554824237479E-3</v>
      </c>
    </row>
    <row r="228" spans="1:11" x14ac:dyDescent="0.4">
      <c r="A228" s="6">
        <v>43075</v>
      </c>
      <c r="B228" s="4">
        <v>39.4861</v>
      </c>
      <c r="C228" s="15"/>
      <c r="D228" s="16">
        <f>IFERROR(VLOOKUP(A227,配息表[],2,FALSE),0)*G227</f>
        <v>0</v>
      </c>
      <c r="E228" s="4">
        <f>IF(MONTH(表格3[[#This Row],[Date]])&lt;&gt;MONTH(A227),貸款金額*貸款利率/12,0)</f>
        <v>0</v>
      </c>
      <c r="F228" s="19">
        <f>(表格3[[#This Row],[投入金額]]+表格3[[#This Row],[配息]]-表格3[[#This Row],[利息]])/表格3[[#This Row],[Close]]</f>
        <v>0</v>
      </c>
      <c r="G228" s="4">
        <f>表格3[[#This Row],[增減股數]]+G227</f>
        <v>25295.061661290049</v>
      </c>
      <c r="H228" s="17">
        <f>表格3[[#This Row],[累計股數]]*表格3[[#This Row],[Close]]</f>
        <v>998803.33426386502</v>
      </c>
      <c r="I228" s="17">
        <f>表格3[[#This Row],[資產價值]]-投入金額</f>
        <v>-1196.6657361349789</v>
      </c>
      <c r="J228" s="17">
        <f>自有資金+表格3[[#This Row],[損益金額]]</f>
        <v>998803.33426386502</v>
      </c>
      <c r="K228" s="18">
        <f>表格3[[#This Row],[損益金額]]/自有資金</f>
        <v>-1.1966657361349789E-3</v>
      </c>
    </row>
    <row r="229" spans="1:11" x14ac:dyDescent="0.4">
      <c r="A229" s="6">
        <v>43076</v>
      </c>
      <c r="B229" s="4">
        <v>39.082599999999999</v>
      </c>
      <c r="C229" s="15"/>
      <c r="D229" s="16">
        <f>IFERROR(VLOOKUP(A228,配息表[],2,FALSE),0)*G228</f>
        <v>0</v>
      </c>
      <c r="E229" s="4">
        <f>IF(MONTH(表格3[[#This Row],[Date]])&lt;&gt;MONTH(A228),貸款金額*貸款利率/12,0)</f>
        <v>0</v>
      </c>
      <c r="F229" s="19">
        <f>(表格3[[#This Row],[投入金額]]+表格3[[#This Row],[配息]]-表格3[[#This Row],[利息]])/表格3[[#This Row],[Close]]</f>
        <v>0</v>
      </c>
      <c r="G229" s="4">
        <f>表格3[[#This Row],[增減股數]]+G228</f>
        <v>25295.061661290049</v>
      </c>
      <c r="H229" s="17">
        <f>表格3[[#This Row],[累計股數]]*表格3[[#This Row],[Close]]</f>
        <v>988596.77688353439</v>
      </c>
      <c r="I229" s="17">
        <f>表格3[[#This Row],[資產價值]]-投入金額</f>
        <v>-11403.223116465611</v>
      </c>
      <c r="J229" s="17">
        <f>自有資金+表格3[[#This Row],[損益金額]]</f>
        <v>988596.77688353439</v>
      </c>
      <c r="K229" s="18">
        <f>表格3[[#This Row],[損益金額]]/自有資金</f>
        <v>-1.1403223116465612E-2</v>
      </c>
    </row>
    <row r="230" spans="1:11" x14ac:dyDescent="0.4">
      <c r="A230" s="6">
        <v>43077</v>
      </c>
      <c r="B230" s="4">
        <v>39.070599999999999</v>
      </c>
      <c r="C230" s="15"/>
      <c r="D230" s="16">
        <f>IFERROR(VLOOKUP(A229,配息表[],2,FALSE),0)*G229</f>
        <v>0</v>
      </c>
      <c r="E230" s="4">
        <f>IF(MONTH(表格3[[#This Row],[Date]])&lt;&gt;MONTH(A229),貸款金額*貸款利率/12,0)</f>
        <v>0</v>
      </c>
      <c r="F230" s="19">
        <f>(表格3[[#This Row],[投入金額]]+表格3[[#This Row],[配息]]-表格3[[#This Row],[利息]])/表格3[[#This Row],[Close]]</f>
        <v>0</v>
      </c>
      <c r="G230" s="4">
        <f>表格3[[#This Row],[增減股數]]+G229</f>
        <v>25295.061661290049</v>
      </c>
      <c r="H230" s="17">
        <f>表格3[[#This Row],[累計股數]]*表格3[[#This Row],[Close]]</f>
        <v>988293.23614359892</v>
      </c>
      <c r="I230" s="17">
        <f>表格3[[#This Row],[資產價值]]-投入金額</f>
        <v>-11706.763856401085</v>
      </c>
      <c r="J230" s="17">
        <f>自有資金+表格3[[#This Row],[損益金額]]</f>
        <v>988293.23614359892</v>
      </c>
      <c r="K230" s="18">
        <f>表格3[[#This Row],[損益金額]]/自有資金</f>
        <v>-1.1706763856401086E-2</v>
      </c>
    </row>
    <row r="231" spans="1:11" x14ac:dyDescent="0.4">
      <c r="A231" s="6">
        <v>43080</v>
      </c>
      <c r="B231" s="4">
        <v>39.124499999999998</v>
      </c>
      <c r="C231" s="15"/>
      <c r="D231" s="16">
        <f>IFERROR(VLOOKUP(A230,配息表[],2,FALSE),0)*G230</f>
        <v>0</v>
      </c>
      <c r="E231" s="4">
        <f>IF(MONTH(表格3[[#This Row],[Date]])&lt;&gt;MONTH(A230),貸款金額*貸款利率/12,0)</f>
        <v>0</v>
      </c>
      <c r="F231" s="19">
        <f>(表格3[[#This Row],[投入金額]]+表格3[[#This Row],[配息]]-表格3[[#This Row],[利息]])/表格3[[#This Row],[Close]]</f>
        <v>0</v>
      </c>
      <c r="G231" s="4">
        <f>表格3[[#This Row],[增減股數]]+G230</f>
        <v>25295.061661290049</v>
      </c>
      <c r="H231" s="17">
        <f>表格3[[#This Row],[累計股數]]*表格3[[#This Row],[Close]]</f>
        <v>989656.63996714249</v>
      </c>
      <c r="I231" s="17">
        <f>表格3[[#This Row],[資產價值]]-投入金額</f>
        <v>-10343.360032857512</v>
      </c>
      <c r="J231" s="17">
        <f>自有資金+表格3[[#This Row],[損益金額]]</f>
        <v>989656.63996714249</v>
      </c>
      <c r="K231" s="18">
        <f>表格3[[#This Row],[損益金額]]/自有資金</f>
        <v>-1.0343360032857513E-2</v>
      </c>
    </row>
    <row r="232" spans="1:11" x14ac:dyDescent="0.4">
      <c r="A232" s="6">
        <v>43081</v>
      </c>
      <c r="B232" s="4">
        <v>39.066099999999999</v>
      </c>
      <c r="C232" s="15"/>
      <c r="D232" s="16">
        <f>IFERROR(VLOOKUP(A231,配息表[],2,FALSE),0)*G231</f>
        <v>0</v>
      </c>
      <c r="E232" s="4">
        <f>IF(MONTH(表格3[[#This Row],[Date]])&lt;&gt;MONTH(A231),貸款金額*貸款利率/12,0)</f>
        <v>0</v>
      </c>
      <c r="F232" s="19">
        <f>(表格3[[#This Row],[投入金額]]+表格3[[#This Row],[配息]]-表格3[[#This Row],[利息]])/表格3[[#This Row],[Close]]</f>
        <v>0</v>
      </c>
      <c r="G232" s="4">
        <f>表格3[[#This Row],[增減股數]]+G231</f>
        <v>25295.061661290049</v>
      </c>
      <c r="H232" s="17">
        <f>表格3[[#This Row],[累計股數]]*表格3[[#This Row],[Close]]</f>
        <v>988179.4083661231</v>
      </c>
      <c r="I232" s="17">
        <f>表格3[[#This Row],[資產價值]]-投入金額</f>
        <v>-11820.591633876902</v>
      </c>
      <c r="J232" s="17">
        <f>自有資金+表格3[[#This Row],[損益金額]]</f>
        <v>988179.4083661231</v>
      </c>
      <c r="K232" s="18">
        <f>表格3[[#This Row],[損益金額]]/自有資金</f>
        <v>-1.1820591633876902E-2</v>
      </c>
    </row>
    <row r="233" spans="1:11" x14ac:dyDescent="0.4">
      <c r="A233" s="6">
        <v>43082</v>
      </c>
      <c r="B233" s="4">
        <v>39.4056</v>
      </c>
      <c r="C233" s="15"/>
      <c r="D233" s="16">
        <f>IFERROR(VLOOKUP(A232,配息表[],2,FALSE),0)*G232</f>
        <v>0</v>
      </c>
      <c r="E233" s="4">
        <f>IF(MONTH(表格3[[#This Row],[Date]])&lt;&gt;MONTH(A232),貸款金額*貸款利率/12,0)</f>
        <v>0</v>
      </c>
      <c r="F233" s="19">
        <f>(表格3[[#This Row],[投入金額]]+表格3[[#This Row],[配息]]-表格3[[#This Row],[利息]])/表格3[[#This Row],[Close]]</f>
        <v>0</v>
      </c>
      <c r="G233" s="4">
        <f>表格3[[#This Row],[增減股數]]+G232</f>
        <v>25295.061661290049</v>
      </c>
      <c r="H233" s="17">
        <f>表格3[[#This Row],[累計股數]]*表格3[[#This Row],[Close]]</f>
        <v>996767.08180013113</v>
      </c>
      <c r="I233" s="17">
        <f>表格3[[#This Row],[資產價值]]-投入金額</f>
        <v>-3232.9181998688728</v>
      </c>
      <c r="J233" s="17">
        <f>自有資金+表格3[[#This Row],[損益金額]]</f>
        <v>996767.08180013113</v>
      </c>
      <c r="K233" s="18">
        <f>表格3[[#This Row],[損益金額]]/自有資金</f>
        <v>-3.2329181998688727E-3</v>
      </c>
    </row>
    <row r="234" spans="1:11" x14ac:dyDescent="0.4">
      <c r="A234" s="6">
        <v>43083</v>
      </c>
      <c r="B234" s="4">
        <v>39.555100000000003</v>
      </c>
      <c r="C234" s="15"/>
      <c r="D234" s="16">
        <f>IFERROR(VLOOKUP(A233,配息表[],2,FALSE),0)*G233</f>
        <v>0</v>
      </c>
      <c r="E234" s="4">
        <f>IF(MONTH(表格3[[#This Row],[Date]])&lt;&gt;MONTH(A233),貸款金額*貸款利率/12,0)</f>
        <v>0</v>
      </c>
      <c r="F234" s="19">
        <f>(表格3[[#This Row],[投入金額]]+表格3[[#This Row],[配息]]-表格3[[#This Row],[利息]])/表格3[[#This Row],[Close]]</f>
        <v>0</v>
      </c>
      <c r="G234" s="4">
        <f>表格3[[#This Row],[增減股數]]+G233</f>
        <v>25295.061661290049</v>
      </c>
      <c r="H234" s="17">
        <f>表格3[[#This Row],[累計股數]]*表格3[[#This Row],[Close]]</f>
        <v>1000548.693518494</v>
      </c>
      <c r="I234" s="17">
        <f>表格3[[#This Row],[資產價值]]-投入金額</f>
        <v>548.69351849402301</v>
      </c>
      <c r="J234" s="17">
        <f>自有資金+表格3[[#This Row],[損益金額]]</f>
        <v>1000548.693518494</v>
      </c>
      <c r="K234" s="18">
        <f>表格3[[#This Row],[損益金額]]/自有資金</f>
        <v>5.4869351849402305E-4</v>
      </c>
    </row>
    <row r="235" spans="1:11" x14ac:dyDescent="0.4">
      <c r="A235" s="6">
        <v>43084</v>
      </c>
      <c r="B235" s="4">
        <v>39.661799999999999</v>
      </c>
      <c r="C235" s="15"/>
      <c r="D235" s="16">
        <f>IFERROR(VLOOKUP(A234,配息表[],2,FALSE),0)*G234</f>
        <v>0</v>
      </c>
      <c r="E235" s="4">
        <f>IF(MONTH(表格3[[#This Row],[Date]])&lt;&gt;MONTH(A234),貸款金額*貸款利率/12,0)</f>
        <v>0</v>
      </c>
      <c r="F235" s="19">
        <f>(表格3[[#This Row],[投入金額]]+表格3[[#This Row],[配息]]-表格3[[#This Row],[利息]])/表格3[[#This Row],[Close]]</f>
        <v>0</v>
      </c>
      <c r="G235" s="4">
        <f>表格3[[#This Row],[增減股數]]+G234</f>
        <v>25295.061661290049</v>
      </c>
      <c r="H235" s="17">
        <f>表格3[[#This Row],[累計股數]]*表格3[[#This Row],[Close]]</f>
        <v>1003247.6765977537</v>
      </c>
      <c r="I235" s="17">
        <f>表格3[[#This Row],[資產價值]]-投入金額</f>
        <v>3247.6765977536561</v>
      </c>
      <c r="J235" s="17">
        <f>自有資金+表格3[[#This Row],[損益金額]]</f>
        <v>1003247.6765977537</v>
      </c>
      <c r="K235" s="18">
        <f>表格3[[#This Row],[損益金額]]/自有資金</f>
        <v>3.2476765977536562E-3</v>
      </c>
    </row>
    <row r="236" spans="1:11" x14ac:dyDescent="0.4">
      <c r="A236" s="6">
        <v>43087</v>
      </c>
      <c r="B236" s="4">
        <v>39.251600000000003</v>
      </c>
      <c r="C236" s="15"/>
      <c r="D236" s="16">
        <f>IFERROR(VLOOKUP(A235,配息表[],2,FALSE),0)*G235</f>
        <v>0</v>
      </c>
      <c r="E236" s="4">
        <f>IF(MONTH(表格3[[#This Row],[Date]])&lt;&gt;MONTH(A235),貸款金額*貸款利率/12,0)</f>
        <v>0</v>
      </c>
      <c r="F236" s="19">
        <f>(表格3[[#This Row],[投入金額]]+表格3[[#This Row],[配息]]-表格3[[#This Row],[利息]])/表格3[[#This Row],[Close]]</f>
        <v>0</v>
      </c>
      <c r="G236" s="4">
        <f>表格3[[#This Row],[增減股數]]+G235</f>
        <v>25295.061661290049</v>
      </c>
      <c r="H236" s="17">
        <f>表格3[[#This Row],[累計股數]]*表格3[[#This Row],[Close]]</f>
        <v>992871.64230429253</v>
      </c>
      <c r="I236" s="17">
        <f>表格3[[#This Row],[資產價值]]-投入金額</f>
        <v>-7128.3576957074692</v>
      </c>
      <c r="J236" s="17">
        <f>自有資金+表格3[[#This Row],[損益金額]]</f>
        <v>992871.64230429253</v>
      </c>
      <c r="K236" s="18">
        <f>表格3[[#This Row],[損益金額]]/自有資金</f>
        <v>-7.1283576957074692E-3</v>
      </c>
    </row>
    <row r="237" spans="1:11" x14ac:dyDescent="0.4">
      <c r="A237" s="6">
        <v>43088</v>
      </c>
      <c r="B237" s="4">
        <v>38.706400000000002</v>
      </c>
      <c r="C237" s="15"/>
      <c r="D237" s="16">
        <f>IFERROR(VLOOKUP(A236,配息表[],2,FALSE),0)*G236</f>
        <v>0</v>
      </c>
      <c r="E237" s="4">
        <f>IF(MONTH(表格3[[#This Row],[Date]])&lt;&gt;MONTH(A236),貸款金額*貸款利率/12,0)</f>
        <v>0</v>
      </c>
      <c r="F237" s="19">
        <f>(表格3[[#This Row],[投入金額]]+表格3[[#This Row],[配息]]-表格3[[#This Row],[利息]])/表格3[[#This Row],[Close]]</f>
        <v>0</v>
      </c>
      <c r="G237" s="4">
        <f>表格3[[#This Row],[增減股數]]+G236</f>
        <v>25295.061661290049</v>
      </c>
      <c r="H237" s="17">
        <f>表格3[[#This Row],[累計股數]]*表格3[[#This Row],[Close]]</f>
        <v>979080.77468655724</v>
      </c>
      <c r="I237" s="17">
        <f>表格3[[#This Row],[資產價值]]-投入金額</f>
        <v>-20919.225313442759</v>
      </c>
      <c r="J237" s="17">
        <f>自有資金+表格3[[#This Row],[損益金額]]</f>
        <v>979080.77468655724</v>
      </c>
      <c r="K237" s="18">
        <f>表格3[[#This Row],[損益金額]]/自有資金</f>
        <v>-2.0919225313442757E-2</v>
      </c>
    </row>
    <row r="238" spans="1:11" x14ac:dyDescent="0.4">
      <c r="A238" s="6">
        <v>43089</v>
      </c>
      <c r="B238" s="4">
        <v>38.281999999999996</v>
      </c>
      <c r="C238" s="15"/>
      <c r="D238" s="16">
        <f>IFERROR(VLOOKUP(A237,配息表[],2,FALSE),0)*G237</f>
        <v>0</v>
      </c>
      <c r="E238" s="4">
        <f>IF(MONTH(表格3[[#This Row],[Date]])&lt;&gt;MONTH(A237),貸款金額*貸款利率/12,0)</f>
        <v>0</v>
      </c>
      <c r="F238" s="19">
        <f>(表格3[[#This Row],[投入金額]]+表格3[[#This Row],[配息]]-表格3[[#This Row],[利息]])/表格3[[#This Row],[Close]]</f>
        <v>0</v>
      </c>
      <c r="G238" s="4">
        <f>表格3[[#This Row],[增減股數]]+G237</f>
        <v>25295.061661290049</v>
      </c>
      <c r="H238" s="17">
        <f>表格3[[#This Row],[累計股數]]*表格3[[#This Row],[Close]]</f>
        <v>968345.5505175055</v>
      </c>
      <c r="I238" s="17">
        <f>表格3[[#This Row],[資產價值]]-投入金額</f>
        <v>-31654.4494824945</v>
      </c>
      <c r="J238" s="17">
        <f>自有資金+表格3[[#This Row],[損益金額]]</f>
        <v>968345.5505175055</v>
      </c>
      <c r="K238" s="18">
        <f>表格3[[#This Row],[損益金額]]/自有資金</f>
        <v>-3.1654449482494497E-2</v>
      </c>
    </row>
    <row r="239" spans="1:11" x14ac:dyDescent="0.4">
      <c r="A239" s="6">
        <v>43090</v>
      </c>
      <c r="B239" s="4">
        <v>38.617600000000003</v>
      </c>
      <c r="C239" s="15"/>
      <c r="D239" s="16">
        <f>IFERROR(VLOOKUP(A238,配息表[],2,FALSE),0)*G238</f>
        <v>0</v>
      </c>
      <c r="E239" s="4">
        <f>IF(MONTH(表格3[[#This Row],[Date]])&lt;&gt;MONTH(A238),貸款金額*貸款利率/12,0)</f>
        <v>0</v>
      </c>
      <c r="F239" s="19">
        <f>(表格3[[#This Row],[投入金額]]+表格3[[#This Row],[配息]]-表格3[[#This Row],[利息]])/表格3[[#This Row],[Close]]</f>
        <v>0</v>
      </c>
      <c r="G239" s="4">
        <f>表格3[[#This Row],[增減股數]]+G238</f>
        <v>25295.061661290049</v>
      </c>
      <c r="H239" s="17">
        <f>表格3[[#This Row],[累計股數]]*表格3[[#This Row],[Close]]</f>
        <v>976834.57321103464</v>
      </c>
      <c r="I239" s="17">
        <f>表格3[[#This Row],[資產價值]]-投入金額</f>
        <v>-23165.426788965357</v>
      </c>
      <c r="J239" s="17">
        <f>自有資金+表格3[[#This Row],[損益金額]]</f>
        <v>976834.57321103464</v>
      </c>
      <c r="K239" s="18">
        <f>表格3[[#This Row],[損益金額]]/自有資金</f>
        <v>-2.3165426788965358E-2</v>
      </c>
    </row>
    <row r="240" spans="1:11" x14ac:dyDescent="0.4">
      <c r="A240" s="6">
        <v>43091</v>
      </c>
      <c r="B240" s="4">
        <v>38.515300000000003</v>
      </c>
      <c r="C240" s="15"/>
      <c r="D240" s="16">
        <f>IFERROR(VLOOKUP(A239,配息表[],2,FALSE),0)*G239</f>
        <v>0</v>
      </c>
      <c r="E240" s="4">
        <f>IF(MONTH(表格3[[#This Row],[Date]])&lt;&gt;MONTH(A239),貸款金額*貸款利率/12,0)</f>
        <v>0</v>
      </c>
      <c r="F240" s="19">
        <f>(表格3[[#This Row],[投入金額]]+表格3[[#This Row],[配息]]-表格3[[#This Row],[利息]])/表格3[[#This Row],[Close]]</f>
        <v>0</v>
      </c>
      <c r="G240" s="4">
        <f>表格3[[#This Row],[增減股數]]+G239</f>
        <v>25295.061661290049</v>
      </c>
      <c r="H240" s="17">
        <f>表格3[[#This Row],[累計股數]]*表格3[[#This Row],[Close]]</f>
        <v>974246.88840308471</v>
      </c>
      <c r="I240" s="17">
        <f>表格3[[#This Row],[資產價值]]-投入金額</f>
        <v>-25753.111596915289</v>
      </c>
      <c r="J240" s="17">
        <f>自有資金+表格3[[#This Row],[損益金額]]</f>
        <v>974246.88840308471</v>
      </c>
      <c r="K240" s="18">
        <f>表格3[[#This Row],[損益金額]]/自有資金</f>
        <v>-2.575311159691529E-2</v>
      </c>
    </row>
    <row r="241" spans="1:11" x14ac:dyDescent="0.4">
      <c r="A241" s="6">
        <v>43095</v>
      </c>
      <c r="B241" s="4">
        <v>38.758899999999997</v>
      </c>
      <c r="C241" s="15"/>
      <c r="D241" s="16">
        <f>IFERROR(VLOOKUP(A240,配息表[],2,FALSE),0)*G240</f>
        <v>0</v>
      </c>
      <c r="E241" s="4">
        <f>IF(MONTH(表格3[[#This Row],[Date]])&lt;&gt;MONTH(A240),貸款金額*貸款利率/12,0)</f>
        <v>0</v>
      </c>
      <c r="F241" s="19">
        <f>(表格3[[#This Row],[投入金額]]+表格3[[#This Row],[配息]]-表格3[[#This Row],[利息]])/表格3[[#This Row],[Close]]</f>
        <v>0</v>
      </c>
      <c r="G241" s="4">
        <f>表格3[[#This Row],[增減股數]]+G240</f>
        <v>25295.061661290049</v>
      </c>
      <c r="H241" s="17">
        <f>表格3[[#This Row],[累計股數]]*表格3[[#This Row],[Close]]</f>
        <v>980408.76542377484</v>
      </c>
      <c r="I241" s="17">
        <f>表格3[[#This Row],[資產價值]]-投入金額</f>
        <v>-19591.234576225164</v>
      </c>
      <c r="J241" s="17">
        <f>自有資金+表格3[[#This Row],[損益金額]]</f>
        <v>980408.76542377484</v>
      </c>
      <c r="K241" s="18">
        <f>表格3[[#This Row],[損益金額]]/自有資金</f>
        <v>-1.9591234576225164E-2</v>
      </c>
    </row>
    <row r="242" spans="1:11" x14ac:dyDescent="0.4">
      <c r="A242" s="6">
        <v>43096</v>
      </c>
      <c r="B242" s="4">
        <v>39.2181</v>
      </c>
      <c r="C242" s="15"/>
      <c r="D242" s="16">
        <f>IFERROR(VLOOKUP(A241,配息表[],2,FALSE),0)*G241</f>
        <v>0</v>
      </c>
      <c r="E242" s="4">
        <f>IF(MONTH(表格3[[#This Row],[Date]])&lt;&gt;MONTH(A241),貸款金額*貸款利率/12,0)</f>
        <v>0</v>
      </c>
      <c r="F242" s="19">
        <f>(表格3[[#This Row],[投入金額]]+表格3[[#This Row],[配息]]-表格3[[#This Row],[利息]])/表格3[[#This Row],[Close]]</f>
        <v>0</v>
      </c>
      <c r="G242" s="4">
        <f>表格3[[#This Row],[增減股數]]+G241</f>
        <v>25295.061661290049</v>
      </c>
      <c r="H242" s="17">
        <f>表格3[[#This Row],[累計股數]]*表格3[[#This Row],[Close]]</f>
        <v>992024.25773863925</v>
      </c>
      <c r="I242" s="17">
        <f>表格3[[#This Row],[資產價值]]-投入金額</f>
        <v>-7975.7422613607487</v>
      </c>
      <c r="J242" s="17">
        <f>自有資金+表格3[[#This Row],[損益金額]]</f>
        <v>992024.25773863925</v>
      </c>
      <c r="K242" s="18">
        <f>表格3[[#This Row],[損益金額]]/自有資金</f>
        <v>-7.9757422613607482E-3</v>
      </c>
    </row>
    <row r="243" spans="1:11" x14ac:dyDescent="0.4">
      <c r="A243" s="6">
        <v>43097</v>
      </c>
      <c r="B243" s="4">
        <v>38.914900000000003</v>
      </c>
      <c r="C243" s="15"/>
      <c r="D243" s="16">
        <f>IFERROR(VLOOKUP(A242,配息表[],2,FALSE),0)*G242</f>
        <v>7082.6172651612142</v>
      </c>
      <c r="E243" s="4">
        <f>IF(MONTH(表格3[[#This Row],[Date]])&lt;&gt;MONTH(A242),貸款金額*貸款利率/12,0)</f>
        <v>0</v>
      </c>
      <c r="F243" s="19">
        <f>(表格3[[#This Row],[投入金額]]+表格3[[#This Row],[配息]]-表格3[[#This Row],[利息]])/表格3[[#This Row],[Close]]</f>
        <v>182.00271014858612</v>
      </c>
      <c r="G243" s="4">
        <f>表格3[[#This Row],[增減股數]]+G242</f>
        <v>25477.064371438635</v>
      </c>
      <c r="H243" s="17">
        <f>表格3[[#This Row],[累計股數]]*表格3[[#This Row],[Close]]</f>
        <v>991437.41230809747</v>
      </c>
      <c r="I243" s="17">
        <f>表格3[[#This Row],[資產價值]]-投入金額</f>
        <v>-8562.5876919025322</v>
      </c>
      <c r="J243" s="17">
        <f>自有資金+表格3[[#This Row],[損益金額]]</f>
        <v>991437.41230809747</v>
      </c>
      <c r="K243" s="18">
        <f>表格3[[#This Row],[損益金額]]/自有資金</f>
        <v>-8.5625876919025318E-3</v>
      </c>
    </row>
    <row r="244" spans="1:11" x14ac:dyDescent="0.4">
      <c r="A244" s="6">
        <v>43098</v>
      </c>
      <c r="B244" s="4">
        <v>38.968400000000003</v>
      </c>
      <c r="C244" s="15"/>
      <c r="D244" s="16">
        <f>IFERROR(VLOOKUP(A243,配息表[],2,FALSE),0)*G243</f>
        <v>0</v>
      </c>
      <c r="E244" s="4">
        <f>IF(MONTH(表格3[[#This Row],[Date]])&lt;&gt;MONTH(A243),貸款金額*貸款利率/12,0)</f>
        <v>0</v>
      </c>
      <c r="F244" s="19">
        <f>(表格3[[#This Row],[投入金額]]+表格3[[#This Row],[配息]]-表格3[[#This Row],[利息]])/表格3[[#This Row],[Close]]</f>
        <v>0</v>
      </c>
      <c r="G244" s="4">
        <f>表格3[[#This Row],[增減股數]]+G243</f>
        <v>25477.064371438635</v>
      </c>
      <c r="H244" s="17">
        <f>表格3[[#This Row],[累計股數]]*表格3[[#This Row],[Close]]</f>
        <v>992800.43525196938</v>
      </c>
      <c r="I244" s="17">
        <f>表格3[[#This Row],[資產價值]]-投入金額</f>
        <v>-7199.5647480306216</v>
      </c>
      <c r="J244" s="17">
        <f>自有資金+表格3[[#This Row],[損益金額]]</f>
        <v>992800.43525196938</v>
      </c>
      <c r="K244" s="18">
        <f>表格3[[#This Row],[損益金額]]/自有資金</f>
        <v>-7.1995647480306213E-3</v>
      </c>
    </row>
    <row r="245" spans="1:11" x14ac:dyDescent="0.4">
      <c r="A245" s="6">
        <v>43102</v>
      </c>
      <c r="B245" s="4">
        <v>38.358899999999998</v>
      </c>
      <c r="C245" s="15"/>
      <c r="D245" s="16">
        <f>IFERROR(VLOOKUP(A244,配息表[],2,FALSE),0)*G244</f>
        <v>0</v>
      </c>
      <c r="E245" s="4">
        <f>IF(MONTH(表格3[[#This Row],[Date]])&lt;&gt;MONTH(A244),貸款金額*貸款利率/12,0)</f>
        <v>0</v>
      </c>
      <c r="F245" s="19">
        <f>(表格3[[#This Row],[投入金額]]+表格3[[#This Row],[配息]]-表格3[[#This Row],[利息]])/表格3[[#This Row],[Close]]</f>
        <v>0</v>
      </c>
      <c r="G245" s="4">
        <f>表格3[[#This Row],[增減股數]]+G244</f>
        <v>25477.064371438635</v>
      </c>
      <c r="H245" s="17">
        <f>表格3[[#This Row],[累計股數]]*表格3[[#This Row],[Close]]</f>
        <v>977272.16451757739</v>
      </c>
      <c r="I245" s="17">
        <f>表格3[[#This Row],[資產價值]]-投入金額</f>
        <v>-22727.835482422612</v>
      </c>
      <c r="J245" s="17">
        <f>自有資金+表格3[[#This Row],[損益金額]]</f>
        <v>977272.16451757739</v>
      </c>
      <c r="K245" s="18">
        <f>表格3[[#This Row],[損益金額]]/自有資金</f>
        <v>-2.2727835482422611E-2</v>
      </c>
    </row>
    <row r="246" spans="1:11" x14ac:dyDescent="0.4">
      <c r="A246" s="6">
        <v>43103</v>
      </c>
      <c r="B246" s="4">
        <v>38.465600000000002</v>
      </c>
      <c r="C246" s="15"/>
      <c r="D246" s="16">
        <f>IFERROR(VLOOKUP(A245,配息表[],2,FALSE),0)*G245</f>
        <v>0</v>
      </c>
      <c r="E246" s="4">
        <f>IF(MONTH(表格3[[#This Row],[Date]])&lt;&gt;MONTH(A245),貸款金額*貸款利率/12,0)</f>
        <v>0</v>
      </c>
      <c r="F246" s="19">
        <f>(表格3[[#This Row],[投入金額]]+表格3[[#This Row],[配息]]-表格3[[#This Row],[利息]])/表格3[[#This Row],[Close]]</f>
        <v>0</v>
      </c>
      <c r="G246" s="4">
        <f>表格3[[#This Row],[增減股數]]+G245</f>
        <v>25477.064371438635</v>
      </c>
      <c r="H246" s="17">
        <f>表格3[[#This Row],[累計股數]]*表格3[[#This Row],[Close]]</f>
        <v>979990.56728601002</v>
      </c>
      <c r="I246" s="17">
        <f>表格3[[#This Row],[資產價值]]-投入金額</f>
        <v>-20009.432713989983</v>
      </c>
      <c r="J246" s="17">
        <f>自有資金+表格3[[#This Row],[損益金額]]</f>
        <v>979990.56728601002</v>
      </c>
      <c r="K246" s="18">
        <f>表格3[[#This Row],[損益金額]]/自有資金</f>
        <v>-2.0009432713989982E-2</v>
      </c>
    </row>
    <row r="247" spans="1:11" x14ac:dyDescent="0.4">
      <c r="A247" s="6">
        <v>43104</v>
      </c>
      <c r="B247" s="4">
        <v>38.522500000000001</v>
      </c>
      <c r="C247" s="15"/>
      <c r="D247" s="16">
        <f>IFERROR(VLOOKUP(A246,配息表[],2,FALSE),0)*G246</f>
        <v>0</v>
      </c>
      <c r="E247" s="4">
        <f>IF(MONTH(表格3[[#This Row],[Date]])&lt;&gt;MONTH(A246),貸款金額*貸款利率/12,0)</f>
        <v>0</v>
      </c>
      <c r="F247" s="19">
        <f>(表格3[[#This Row],[投入金額]]+表格3[[#This Row],[配息]]-表格3[[#This Row],[利息]])/表格3[[#This Row],[Close]]</f>
        <v>0</v>
      </c>
      <c r="G247" s="4">
        <f>表格3[[#This Row],[增減股數]]+G246</f>
        <v>25477.064371438635</v>
      </c>
      <c r="H247" s="17">
        <f>表格3[[#This Row],[累計股數]]*表格3[[#This Row],[Close]]</f>
        <v>981440.21224874479</v>
      </c>
      <c r="I247" s="17">
        <f>表格3[[#This Row],[資產價值]]-投入金額</f>
        <v>-18559.787751255208</v>
      </c>
      <c r="J247" s="17">
        <f>自有資金+表格3[[#This Row],[損益金額]]</f>
        <v>981440.21224874479</v>
      </c>
      <c r="K247" s="18">
        <f>表格3[[#This Row],[損益金額]]/自有資金</f>
        <v>-1.8559787751255209E-2</v>
      </c>
    </row>
    <row r="248" spans="1:11" x14ac:dyDescent="0.4">
      <c r="A248" s="6">
        <v>43105</v>
      </c>
      <c r="B248" s="4">
        <v>38.236400000000003</v>
      </c>
      <c r="C248" s="15"/>
      <c r="D248" s="16">
        <f>IFERROR(VLOOKUP(A247,配息表[],2,FALSE),0)*G247</f>
        <v>0</v>
      </c>
      <c r="E248" s="4">
        <f>IF(MONTH(表格3[[#This Row],[Date]])&lt;&gt;MONTH(A247),貸款金額*貸款利率/12,0)</f>
        <v>0</v>
      </c>
      <c r="F248" s="19">
        <f>(表格3[[#This Row],[投入金額]]+表格3[[#This Row],[配息]]-表格3[[#This Row],[利息]])/表格3[[#This Row],[Close]]</f>
        <v>0</v>
      </c>
      <c r="G248" s="4">
        <f>表格3[[#This Row],[增減股數]]+G247</f>
        <v>25477.064371438635</v>
      </c>
      <c r="H248" s="17">
        <f>表格3[[#This Row],[累計股數]]*表格3[[#This Row],[Close]]</f>
        <v>974151.22413207626</v>
      </c>
      <c r="I248" s="17">
        <f>表格3[[#This Row],[資產價值]]-投入金額</f>
        <v>-25848.775867923745</v>
      </c>
      <c r="J248" s="17">
        <f>自有資金+表格3[[#This Row],[損益金額]]</f>
        <v>974151.22413207626</v>
      </c>
      <c r="K248" s="18">
        <f>表格3[[#This Row],[損益金額]]/自有資金</f>
        <v>-2.5848775867923744E-2</v>
      </c>
    </row>
    <row r="249" spans="1:11" x14ac:dyDescent="0.4">
      <c r="A249" s="6">
        <v>43108</v>
      </c>
      <c r="B249" s="4">
        <v>38.276600000000002</v>
      </c>
      <c r="C249" s="15"/>
      <c r="D249" s="16">
        <f>IFERROR(VLOOKUP(A248,配息表[],2,FALSE),0)*G248</f>
        <v>0</v>
      </c>
      <c r="E249" s="4">
        <f>IF(MONTH(表格3[[#This Row],[Date]])&lt;&gt;MONTH(A248),貸款金額*貸款利率/12,0)</f>
        <v>0</v>
      </c>
      <c r="F249" s="19">
        <f>(表格3[[#This Row],[投入金額]]+表格3[[#This Row],[配息]]-表格3[[#This Row],[利息]])/表格3[[#This Row],[Close]]</f>
        <v>0</v>
      </c>
      <c r="G249" s="4">
        <f>表格3[[#This Row],[增減股數]]+G248</f>
        <v>25477.064371438635</v>
      </c>
      <c r="H249" s="17">
        <f>表格3[[#This Row],[累計股數]]*表格3[[#This Row],[Close]]</f>
        <v>975175.40211980813</v>
      </c>
      <c r="I249" s="17">
        <f>表格3[[#This Row],[資產價值]]-投入金額</f>
        <v>-24824.597880191868</v>
      </c>
      <c r="J249" s="17">
        <f>自有資金+表格3[[#This Row],[損益金額]]</f>
        <v>975175.40211980813</v>
      </c>
      <c r="K249" s="18">
        <f>表格3[[#This Row],[損益金額]]/自有資金</f>
        <v>-2.4824597880191868E-2</v>
      </c>
    </row>
    <row r="250" spans="1:11" x14ac:dyDescent="0.4">
      <c r="A250" s="6">
        <v>43109</v>
      </c>
      <c r="B250" s="4">
        <v>37.803199999999997</v>
      </c>
      <c r="C250" s="15"/>
      <c r="D250" s="16">
        <f>IFERROR(VLOOKUP(A249,配息表[],2,FALSE),0)*G249</f>
        <v>0</v>
      </c>
      <c r="E250" s="4">
        <f>IF(MONTH(表格3[[#This Row],[Date]])&lt;&gt;MONTH(A249),貸款金額*貸款利率/12,0)</f>
        <v>0</v>
      </c>
      <c r="F250" s="19">
        <f>(表格3[[#This Row],[投入金額]]+表格3[[#This Row],[配息]]-表格3[[#This Row],[利息]])/表格3[[#This Row],[Close]]</f>
        <v>0</v>
      </c>
      <c r="G250" s="4">
        <f>表格3[[#This Row],[增減股數]]+G249</f>
        <v>25477.064371438635</v>
      </c>
      <c r="H250" s="17">
        <f>表格3[[#This Row],[累計股數]]*表格3[[#This Row],[Close]]</f>
        <v>963114.55984636897</v>
      </c>
      <c r="I250" s="17">
        <f>表格3[[#This Row],[資產價值]]-投入金額</f>
        <v>-36885.440153631032</v>
      </c>
      <c r="J250" s="17">
        <f>自有資金+表格3[[#This Row],[損益金額]]</f>
        <v>963114.55984636897</v>
      </c>
      <c r="K250" s="18">
        <f>表格3[[#This Row],[損益金額]]/自有資金</f>
        <v>-3.688544015363103E-2</v>
      </c>
    </row>
    <row r="251" spans="1:11" x14ac:dyDescent="0.4">
      <c r="A251" s="6">
        <v>43110</v>
      </c>
      <c r="B251" s="4">
        <v>37.823399999999999</v>
      </c>
      <c r="C251" s="15"/>
      <c r="D251" s="16">
        <f>IFERROR(VLOOKUP(A250,配息表[],2,FALSE),0)*G250</f>
        <v>0</v>
      </c>
      <c r="E251" s="4">
        <f>IF(MONTH(表格3[[#This Row],[Date]])&lt;&gt;MONTH(A250),貸款金額*貸款利率/12,0)</f>
        <v>0</v>
      </c>
      <c r="F251" s="19">
        <f>(表格3[[#This Row],[投入金額]]+表格3[[#This Row],[配息]]-表格3[[#This Row],[利息]])/表格3[[#This Row],[Close]]</f>
        <v>0</v>
      </c>
      <c r="G251" s="4">
        <f>表格3[[#This Row],[增減股數]]+G250</f>
        <v>25477.064371438635</v>
      </c>
      <c r="H251" s="17">
        <f>表格3[[#This Row],[累計股數]]*表格3[[#This Row],[Close]]</f>
        <v>963629.19654667203</v>
      </c>
      <c r="I251" s="17">
        <f>表格3[[#This Row],[資產價值]]-投入金額</f>
        <v>-36370.803453327972</v>
      </c>
      <c r="J251" s="17">
        <f>自有資金+表格3[[#This Row],[損益金額]]</f>
        <v>963629.19654667203</v>
      </c>
      <c r="K251" s="18">
        <f>表格3[[#This Row],[損益金額]]/自有資金</f>
        <v>-3.6370803453327973E-2</v>
      </c>
    </row>
    <row r="252" spans="1:11" x14ac:dyDescent="0.4">
      <c r="A252" s="6">
        <v>43111</v>
      </c>
      <c r="B252" s="4">
        <v>38.022599999999997</v>
      </c>
      <c r="C252" s="15"/>
      <c r="D252" s="16">
        <f>IFERROR(VLOOKUP(A251,配息表[],2,FALSE),0)*G251</f>
        <v>0</v>
      </c>
      <c r="E252" s="4">
        <f>IF(MONTH(表格3[[#This Row],[Date]])&lt;&gt;MONTH(A251),貸款金額*貸款利率/12,0)</f>
        <v>0</v>
      </c>
      <c r="F252" s="19">
        <f>(表格3[[#This Row],[投入金額]]+表格3[[#This Row],[配息]]-表格3[[#This Row],[利息]])/表格3[[#This Row],[Close]]</f>
        <v>0</v>
      </c>
      <c r="G252" s="4">
        <f>表格3[[#This Row],[增減股數]]+G251</f>
        <v>25477.064371438635</v>
      </c>
      <c r="H252" s="17">
        <f>表格3[[#This Row],[累計股數]]*表格3[[#This Row],[Close]]</f>
        <v>968704.22776946262</v>
      </c>
      <c r="I252" s="17">
        <f>表格3[[#This Row],[資產價值]]-投入金額</f>
        <v>-31295.772230537375</v>
      </c>
      <c r="J252" s="17">
        <f>自有資金+表格3[[#This Row],[損益金額]]</f>
        <v>968704.22776946262</v>
      </c>
      <c r="K252" s="18">
        <f>表格3[[#This Row],[損益金額]]/自有資金</f>
        <v>-3.1295772230537373E-2</v>
      </c>
    </row>
    <row r="253" spans="1:11" x14ac:dyDescent="0.4">
      <c r="A253" s="6">
        <v>43112</v>
      </c>
      <c r="B253" s="4">
        <v>38.132100000000001</v>
      </c>
      <c r="C253" s="15"/>
      <c r="D253" s="16">
        <f>IFERROR(VLOOKUP(A252,配息表[],2,FALSE),0)*G252</f>
        <v>0</v>
      </c>
      <c r="E253" s="4">
        <f>IF(MONTH(表格3[[#This Row],[Date]])&lt;&gt;MONTH(A252),貸款金額*貸款利率/12,0)</f>
        <v>0</v>
      </c>
      <c r="F253" s="19">
        <f>(表格3[[#This Row],[投入金額]]+表格3[[#This Row],[配息]]-表格3[[#This Row],[利息]])/表格3[[#This Row],[Close]]</f>
        <v>0</v>
      </c>
      <c r="G253" s="4">
        <f>表格3[[#This Row],[增減股數]]+G252</f>
        <v>25477.064371438635</v>
      </c>
      <c r="H253" s="17">
        <f>表格3[[#This Row],[累計股數]]*表格3[[#This Row],[Close]]</f>
        <v>971493.96631813527</v>
      </c>
      <c r="I253" s="17">
        <f>表格3[[#This Row],[資產價值]]-投入金額</f>
        <v>-28506.033681864734</v>
      </c>
      <c r="J253" s="17">
        <f>自有資金+表格3[[#This Row],[損益金額]]</f>
        <v>971493.96631813527</v>
      </c>
      <c r="K253" s="18">
        <f>表格3[[#This Row],[損益金額]]/自有資金</f>
        <v>-2.8506033681864735E-2</v>
      </c>
    </row>
    <row r="254" spans="1:11" x14ac:dyDescent="0.4">
      <c r="A254" s="6">
        <v>43116</v>
      </c>
      <c r="B254" s="4">
        <v>38.1569</v>
      </c>
      <c r="C254" s="15"/>
      <c r="D254" s="16">
        <f>IFERROR(VLOOKUP(A253,配息表[],2,FALSE),0)*G253</f>
        <v>0</v>
      </c>
      <c r="E254" s="4">
        <f>IF(MONTH(表格3[[#This Row],[Date]])&lt;&gt;MONTH(A253),貸款金額*貸款利率/12,0)</f>
        <v>0</v>
      </c>
      <c r="F254" s="19">
        <f>(表格3[[#This Row],[投入金額]]+表格3[[#This Row],[配息]]-表格3[[#This Row],[利息]])/表格3[[#This Row],[Close]]</f>
        <v>0</v>
      </c>
      <c r="G254" s="4">
        <f>表格3[[#This Row],[增減股數]]+G253</f>
        <v>25477.064371438635</v>
      </c>
      <c r="H254" s="17">
        <f>表格3[[#This Row],[累計股數]]*表格3[[#This Row],[Close]]</f>
        <v>972125.7975145469</v>
      </c>
      <c r="I254" s="17">
        <f>表格3[[#This Row],[資產價值]]-投入金額</f>
        <v>-27874.202485453105</v>
      </c>
      <c r="J254" s="17">
        <f>自有資金+表格3[[#This Row],[損益金額]]</f>
        <v>972125.7975145469</v>
      </c>
      <c r="K254" s="18">
        <f>表格3[[#This Row],[損益金額]]/自有資金</f>
        <v>-2.7874202485453105E-2</v>
      </c>
    </row>
    <row r="255" spans="1:11" x14ac:dyDescent="0.4">
      <c r="A255" s="6">
        <v>43117</v>
      </c>
      <c r="B255" s="4">
        <v>38.092599999999997</v>
      </c>
      <c r="C255" s="15"/>
      <c r="D255" s="16">
        <f>IFERROR(VLOOKUP(A254,配息表[],2,FALSE),0)*G254</f>
        <v>0</v>
      </c>
      <c r="E255" s="4">
        <f>IF(MONTH(表格3[[#This Row],[Date]])&lt;&gt;MONTH(A254),貸款金額*貸款利率/12,0)</f>
        <v>0</v>
      </c>
      <c r="F255" s="19">
        <f>(表格3[[#This Row],[投入金額]]+表格3[[#This Row],[配息]]-表格3[[#This Row],[利息]])/表格3[[#This Row],[Close]]</f>
        <v>0</v>
      </c>
      <c r="G255" s="4">
        <f>表格3[[#This Row],[增減股數]]+G254</f>
        <v>25477.064371438635</v>
      </c>
      <c r="H255" s="17">
        <f>表格3[[#This Row],[累計股數]]*表格3[[#This Row],[Close]]</f>
        <v>970487.62227546331</v>
      </c>
      <c r="I255" s="17">
        <f>表格3[[#This Row],[資產價值]]-投入金額</f>
        <v>-29512.377724536695</v>
      </c>
      <c r="J255" s="17">
        <f>自有資金+表格3[[#This Row],[損益金額]]</f>
        <v>970487.62227546331</v>
      </c>
      <c r="K255" s="18">
        <f>表格3[[#This Row],[損益金額]]/自有資金</f>
        <v>-2.9512377724536694E-2</v>
      </c>
    </row>
    <row r="256" spans="1:11" x14ac:dyDescent="0.4">
      <c r="A256" s="6">
        <v>43118</v>
      </c>
      <c r="B256" s="4">
        <v>37.7881</v>
      </c>
      <c r="C256" s="15"/>
      <c r="D256" s="16">
        <f>IFERROR(VLOOKUP(A255,配息表[],2,FALSE),0)*G255</f>
        <v>0</v>
      </c>
      <c r="E256" s="4">
        <f>IF(MONTH(表格3[[#This Row],[Date]])&lt;&gt;MONTH(A255),貸款金額*貸款利率/12,0)</f>
        <v>0</v>
      </c>
      <c r="F256" s="19">
        <f>(表格3[[#This Row],[投入金額]]+表格3[[#This Row],[配息]]-表格3[[#This Row],[利息]])/表格3[[#This Row],[Close]]</f>
        <v>0</v>
      </c>
      <c r="G256" s="4">
        <f>表格3[[#This Row],[增減股數]]+G255</f>
        <v>25477.064371438635</v>
      </c>
      <c r="H256" s="17">
        <f>表格3[[#This Row],[累計股數]]*表格3[[#This Row],[Close]]</f>
        <v>962729.85617436026</v>
      </c>
      <c r="I256" s="17">
        <f>表格3[[#This Row],[資產價值]]-投入金額</f>
        <v>-37270.143825639738</v>
      </c>
      <c r="J256" s="17">
        <f>自有資金+表格3[[#This Row],[損益金額]]</f>
        <v>962729.85617436026</v>
      </c>
      <c r="K256" s="18">
        <f>表格3[[#This Row],[損益金額]]/自有資金</f>
        <v>-3.7270143825639736E-2</v>
      </c>
    </row>
    <row r="257" spans="1:11" x14ac:dyDescent="0.4">
      <c r="A257" s="6">
        <v>43119</v>
      </c>
      <c r="B257" s="4">
        <v>37.408499999999997</v>
      </c>
      <c r="C257" s="15"/>
      <c r="D257" s="16">
        <f>IFERROR(VLOOKUP(A256,配息表[],2,FALSE),0)*G256</f>
        <v>0</v>
      </c>
      <c r="E257" s="4">
        <f>IF(MONTH(表格3[[#This Row],[Date]])&lt;&gt;MONTH(A256),貸款金額*貸款利率/12,0)</f>
        <v>0</v>
      </c>
      <c r="F257" s="19">
        <f>(表格3[[#This Row],[投入金額]]+表格3[[#This Row],[配息]]-表格3[[#This Row],[利息]])/表格3[[#This Row],[Close]]</f>
        <v>0</v>
      </c>
      <c r="G257" s="4">
        <f>表格3[[#This Row],[增減股數]]+G256</f>
        <v>25477.064371438635</v>
      </c>
      <c r="H257" s="17">
        <f>表格3[[#This Row],[累計股數]]*表格3[[#This Row],[Close]]</f>
        <v>953058.76253896207</v>
      </c>
      <c r="I257" s="17">
        <f>表格3[[#This Row],[資產價值]]-投入金額</f>
        <v>-46941.237461037934</v>
      </c>
      <c r="J257" s="17">
        <f>自有資金+表格3[[#This Row],[損益金額]]</f>
        <v>953058.76253896207</v>
      </c>
      <c r="K257" s="18">
        <f>表格3[[#This Row],[損益金額]]/自有資金</f>
        <v>-4.6941237461037934E-2</v>
      </c>
    </row>
    <row r="258" spans="1:11" x14ac:dyDescent="0.4">
      <c r="A258" s="6">
        <v>43122</v>
      </c>
      <c r="B258" s="4">
        <v>37.124899999999997</v>
      </c>
      <c r="C258" s="15"/>
      <c r="D258" s="16">
        <f>IFERROR(VLOOKUP(A257,配息表[],2,FALSE),0)*G257</f>
        <v>0</v>
      </c>
      <c r="E258" s="4">
        <f>IF(MONTH(表格3[[#This Row],[Date]])&lt;&gt;MONTH(A257),貸款金額*貸款利率/12,0)</f>
        <v>0</v>
      </c>
      <c r="F258" s="19">
        <f>(表格3[[#This Row],[投入金額]]+表格3[[#This Row],[配息]]-表格3[[#This Row],[利息]])/表格3[[#This Row],[Close]]</f>
        <v>0</v>
      </c>
      <c r="G258" s="4">
        <f>表格3[[#This Row],[增減股數]]+G257</f>
        <v>25477.064371438635</v>
      </c>
      <c r="H258" s="17">
        <f>表格3[[#This Row],[累計股數]]*表格3[[#This Row],[Close]]</f>
        <v>945833.46708322212</v>
      </c>
      <c r="I258" s="17">
        <f>表格3[[#This Row],[資產價值]]-投入金額</f>
        <v>-54166.532916777884</v>
      </c>
      <c r="J258" s="17">
        <f>自有資金+表格3[[#This Row],[損益金額]]</f>
        <v>945833.46708322212</v>
      </c>
      <c r="K258" s="18">
        <f>表格3[[#This Row],[損益金額]]/自有資金</f>
        <v>-5.4166532916777886E-2</v>
      </c>
    </row>
    <row r="259" spans="1:11" x14ac:dyDescent="0.4">
      <c r="A259" s="6">
        <v>43123</v>
      </c>
      <c r="B259" s="4">
        <v>37.302300000000002</v>
      </c>
      <c r="C259" s="15"/>
      <c r="D259" s="16">
        <f>IFERROR(VLOOKUP(A258,配息表[],2,FALSE),0)*G258</f>
        <v>0</v>
      </c>
      <c r="E259" s="4">
        <f>IF(MONTH(表格3[[#This Row],[Date]])&lt;&gt;MONTH(A258),貸款金額*貸款利率/12,0)</f>
        <v>0</v>
      </c>
      <c r="F259" s="19">
        <f>(表格3[[#This Row],[投入金額]]+表格3[[#This Row],[配息]]-表格3[[#This Row],[利息]])/表格3[[#This Row],[Close]]</f>
        <v>0</v>
      </c>
      <c r="G259" s="4">
        <f>表格3[[#This Row],[增減股數]]+G258</f>
        <v>25477.064371438635</v>
      </c>
      <c r="H259" s="17">
        <f>表格3[[#This Row],[累計股數]]*表格3[[#This Row],[Close]]</f>
        <v>950353.09830271546</v>
      </c>
      <c r="I259" s="17">
        <f>表格3[[#This Row],[資產價值]]-投入金額</f>
        <v>-49646.901697284542</v>
      </c>
      <c r="J259" s="17">
        <f>自有資金+表格3[[#This Row],[損益金額]]</f>
        <v>950353.09830271546</v>
      </c>
      <c r="K259" s="18">
        <f>表格3[[#This Row],[損益金額]]/自有資金</f>
        <v>-4.9646901697284543E-2</v>
      </c>
    </row>
    <row r="260" spans="1:11" x14ac:dyDescent="0.4">
      <c r="A260" s="6">
        <v>43124</v>
      </c>
      <c r="B260" s="4">
        <v>37.035800000000002</v>
      </c>
      <c r="C260" s="15"/>
      <c r="D260" s="16">
        <f>IFERROR(VLOOKUP(A259,配息表[],2,FALSE),0)*G259</f>
        <v>0</v>
      </c>
      <c r="E260" s="4">
        <f>IF(MONTH(表格3[[#This Row],[Date]])&lt;&gt;MONTH(A259),貸款金額*貸款利率/12,0)</f>
        <v>0</v>
      </c>
      <c r="F260" s="19">
        <f>(表格3[[#This Row],[投入金額]]+表格3[[#This Row],[配息]]-表格3[[#This Row],[利息]])/表格3[[#This Row],[Close]]</f>
        <v>0</v>
      </c>
      <c r="G260" s="4">
        <f>表格3[[#This Row],[增減股數]]+G259</f>
        <v>25477.064371438635</v>
      </c>
      <c r="H260" s="17">
        <f>表格3[[#This Row],[累計股數]]*表格3[[#This Row],[Close]]</f>
        <v>943563.46064772701</v>
      </c>
      <c r="I260" s="17">
        <f>表格3[[#This Row],[資產價值]]-投入金額</f>
        <v>-56436.539352272986</v>
      </c>
      <c r="J260" s="17">
        <f>自有資金+表格3[[#This Row],[損益金額]]</f>
        <v>943563.46064772701</v>
      </c>
      <c r="K260" s="18">
        <f>表格3[[#This Row],[損益金額]]/自有資金</f>
        <v>-5.6436539352272989E-2</v>
      </c>
    </row>
    <row r="261" spans="1:11" x14ac:dyDescent="0.4">
      <c r="A261" s="6">
        <v>43125</v>
      </c>
      <c r="B261" s="4">
        <v>37.248600000000003</v>
      </c>
      <c r="C261" s="15"/>
      <c r="D261" s="16">
        <f>IFERROR(VLOOKUP(A260,配息表[],2,FALSE),0)*G260</f>
        <v>0</v>
      </c>
      <c r="E261" s="4">
        <f>IF(MONTH(表格3[[#This Row],[Date]])&lt;&gt;MONTH(A260),貸款金額*貸款利率/12,0)</f>
        <v>0</v>
      </c>
      <c r="F261" s="19">
        <f>(表格3[[#This Row],[投入金額]]+表格3[[#This Row],[配息]]-表格3[[#This Row],[利息]])/表格3[[#This Row],[Close]]</f>
        <v>0</v>
      </c>
      <c r="G261" s="4">
        <f>表格3[[#This Row],[增減股數]]+G260</f>
        <v>25477.064371438635</v>
      </c>
      <c r="H261" s="17">
        <f>表格3[[#This Row],[累計股數]]*表格3[[#This Row],[Close]]</f>
        <v>948984.97994596919</v>
      </c>
      <c r="I261" s="17">
        <f>表格3[[#This Row],[資產價值]]-投入金額</f>
        <v>-51015.020054030814</v>
      </c>
      <c r="J261" s="17">
        <f>自有資金+表格3[[#This Row],[損益金額]]</f>
        <v>948984.97994596919</v>
      </c>
      <c r="K261" s="18">
        <f>表格3[[#This Row],[損益金額]]/自有資金</f>
        <v>-5.1015020054030816E-2</v>
      </c>
    </row>
    <row r="262" spans="1:11" x14ac:dyDescent="0.4">
      <c r="A262" s="6">
        <v>43126</v>
      </c>
      <c r="B262" s="4">
        <v>37.0685</v>
      </c>
      <c r="C262" s="15"/>
      <c r="D262" s="16">
        <f>IFERROR(VLOOKUP(A261,配息表[],2,FALSE),0)*G261</f>
        <v>0</v>
      </c>
      <c r="E262" s="4">
        <f>IF(MONTH(表格3[[#This Row],[Date]])&lt;&gt;MONTH(A261),貸款金額*貸款利率/12,0)</f>
        <v>0</v>
      </c>
      <c r="F262" s="19">
        <f>(表格3[[#This Row],[投入金額]]+表格3[[#This Row],[配息]]-表格3[[#This Row],[利息]])/表格3[[#This Row],[Close]]</f>
        <v>0</v>
      </c>
      <c r="G262" s="4">
        <f>表格3[[#This Row],[增減股數]]+G261</f>
        <v>25477.064371438635</v>
      </c>
      <c r="H262" s="17">
        <f>表格3[[#This Row],[累計股數]]*表格3[[#This Row],[Close]]</f>
        <v>944396.56065267301</v>
      </c>
      <c r="I262" s="17">
        <f>表格3[[#This Row],[資產價值]]-投入金額</f>
        <v>-55603.439347326988</v>
      </c>
      <c r="J262" s="17">
        <f>自有資金+表格3[[#This Row],[損益金額]]</f>
        <v>944396.56065267301</v>
      </c>
      <c r="K262" s="18">
        <f>表格3[[#This Row],[損益金額]]/自有資金</f>
        <v>-5.5603439347326991E-2</v>
      </c>
    </row>
    <row r="263" spans="1:11" x14ac:dyDescent="0.4">
      <c r="A263" s="6">
        <v>43129</v>
      </c>
      <c r="B263" s="4">
        <v>36.958300000000001</v>
      </c>
      <c r="C263" s="15"/>
      <c r="D263" s="16">
        <f>IFERROR(VLOOKUP(A262,配息表[],2,FALSE),0)*G262</f>
        <v>0</v>
      </c>
      <c r="E263" s="4">
        <f>IF(MONTH(表格3[[#This Row],[Date]])&lt;&gt;MONTH(A262),貸款金額*貸款利率/12,0)</f>
        <v>0</v>
      </c>
      <c r="F263" s="19">
        <f>(表格3[[#This Row],[投入金額]]+表格3[[#This Row],[配息]]-表格3[[#This Row],[利息]])/表格3[[#This Row],[Close]]</f>
        <v>0</v>
      </c>
      <c r="G263" s="4">
        <f>表格3[[#This Row],[增減股數]]+G262</f>
        <v>25477.064371438635</v>
      </c>
      <c r="H263" s="17">
        <f>表格3[[#This Row],[累計股數]]*表格3[[#This Row],[Close]]</f>
        <v>941588.98815894057</v>
      </c>
      <c r="I263" s="17">
        <f>表格3[[#This Row],[資產價值]]-投入金額</f>
        <v>-58411.01184105943</v>
      </c>
      <c r="J263" s="17">
        <f>自有資金+表格3[[#This Row],[損益金額]]</f>
        <v>941588.98815894057</v>
      </c>
      <c r="K263" s="18">
        <f>表格3[[#This Row],[損益金額]]/自有資金</f>
        <v>-5.8411011841059429E-2</v>
      </c>
    </row>
    <row r="264" spans="1:11" x14ac:dyDescent="0.4">
      <c r="A264" s="6">
        <v>43130</v>
      </c>
      <c r="B264" s="4">
        <v>36.816200000000002</v>
      </c>
      <c r="C264" s="15"/>
      <c r="D264" s="16">
        <f>IFERROR(VLOOKUP(A263,配息表[],2,FALSE),0)*G263</f>
        <v>0</v>
      </c>
      <c r="E264" s="4">
        <f>IF(MONTH(表格3[[#This Row],[Date]])&lt;&gt;MONTH(A263),貸款金額*貸款利率/12,0)</f>
        <v>0</v>
      </c>
      <c r="F264" s="19">
        <f>(表格3[[#This Row],[投入金額]]+表格3[[#This Row],[配息]]-表格3[[#This Row],[利息]])/表格3[[#This Row],[Close]]</f>
        <v>0</v>
      </c>
      <c r="G264" s="4">
        <f>表格3[[#This Row],[增減股數]]+G263</f>
        <v>25477.064371438635</v>
      </c>
      <c r="H264" s="17">
        <f>表格3[[#This Row],[累計股數]]*表格3[[#This Row],[Close]]</f>
        <v>937968.69731175911</v>
      </c>
      <c r="I264" s="17">
        <f>表格3[[#This Row],[資產價值]]-投入金額</f>
        <v>-62031.302688240889</v>
      </c>
      <c r="J264" s="17">
        <f>自有資金+表格3[[#This Row],[損益金額]]</f>
        <v>937968.69731175911</v>
      </c>
      <c r="K264" s="18">
        <f>表格3[[#This Row],[損益金額]]/自有資金</f>
        <v>-6.2031302688240891E-2</v>
      </c>
    </row>
    <row r="265" spans="1:11" x14ac:dyDescent="0.4">
      <c r="A265" s="6">
        <v>43131</v>
      </c>
      <c r="B265" s="4">
        <v>36.932499999999997</v>
      </c>
      <c r="C265" s="15"/>
      <c r="D265" s="16">
        <f>IFERROR(VLOOKUP(A264,配息表[],2,FALSE),0)*G264</f>
        <v>0</v>
      </c>
      <c r="E265" s="4">
        <f>IF(MONTH(表格3[[#This Row],[Date]])&lt;&gt;MONTH(A264),貸款金額*貸款利率/12,0)</f>
        <v>0</v>
      </c>
      <c r="F265" s="19">
        <f>(表格3[[#This Row],[投入金額]]+表格3[[#This Row],[配息]]-表格3[[#This Row],[利息]])/表格3[[#This Row],[Close]]</f>
        <v>0</v>
      </c>
      <c r="G265" s="4">
        <f>表格3[[#This Row],[增減股數]]+G264</f>
        <v>25477.064371438635</v>
      </c>
      <c r="H265" s="17">
        <f>表格3[[#This Row],[累計股數]]*表格3[[#This Row],[Close]]</f>
        <v>940931.67989815737</v>
      </c>
      <c r="I265" s="17">
        <f>表格3[[#This Row],[資產價值]]-投入金額</f>
        <v>-59068.320101842633</v>
      </c>
      <c r="J265" s="17">
        <f>自有資金+表格3[[#This Row],[損益金額]]</f>
        <v>940931.67989815737</v>
      </c>
      <c r="K265" s="18">
        <f>表格3[[#This Row],[損益金額]]/自有資金</f>
        <v>-5.9068320101842632E-2</v>
      </c>
    </row>
    <row r="266" spans="1:11" x14ac:dyDescent="0.4">
      <c r="A266" s="6">
        <v>43132</v>
      </c>
      <c r="B266" s="4">
        <v>36.611199999999997</v>
      </c>
      <c r="C266" s="15"/>
      <c r="D266" s="16">
        <f>IFERROR(VLOOKUP(A265,配息表[],2,FALSE),0)*G265</f>
        <v>0</v>
      </c>
      <c r="E266" s="4">
        <f>IF(MONTH(表格3[[#This Row],[Date]])&lt;&gt;MONTH(A265),貸款金額*貸款利率/12,0)</f>
        <v>0</v>
      </c>
      <c r="F266" s="19">
        <f>(表格3[[#This Row],[投入金額]]+表格3[[#This Row],[配息]]-表格3[[#This Row],[利息]])/表格3[[#This Row],[Close]]</f>
        <v>0</v>
      </c>
      <c r="G266" s="4">
        <f>表格3[[#This Row],[增減股數]]+G265</f>
        <v>25477.064371438635</v>
      </c>
      <c r="H266" s="17">
        <f>表格3[[#This Row],[累計股數]]*表格3[[#This Row],[Close]]</f>
        <v>932745.89911561413</v>
      </c>
      <c r="I266" s="17">
        <f>表格3[[#This Row],[資產價值]]-投入金額</f>
        <v>-67254.100884385873</v>
      </c>
      <c r="J266" s="17">
        <f>自有資金+表格3[[#This Row],[損益金額]]</f>
        <v>932745.89911561413</v>
      </c>
      <c r="K266" s="18">
        <f>表格3[[#This Row],[損益金額]]/自有資金</f>
        <v>-6.7254100884385867E-2</v>
      </c>
    </row>
    <row r="267" spans="1:11" x14ac:dyDescent="0.4">
      <c r="A267" s="6">
        <v>43133</v>
      </c>
      <c r="B267" s="4">
        <v>36.055100000000003</v>
      </c>
      <c r="C267" s="15"/>
      <c r="D267" s="16">
        <f>IFERROR(VLOOKUP(A266,配息表[],2,FALSE),0)*G266</f>
        <v>0</v>
      </c>
      <c r="E267" s="4">
        <f>IF(MONTH(表格3[[#This Row],[Date]])&lt;&gt;MONTH(A266),貸款金額*貸款利率/12,0)</f>
        <v>0</v>
      </c>
      <c r="F267" s="19">
        <f>(表格3[[#This Row],[投入金額]]+表格3[[#This Row],[配息]]-表格3[[#This Row],[利息]])/表格3[[#This Row],[Close]]</f>
        <v>0</v>
      </c>
      <c r="G267" s="4">
        <f>表格3[[#This Row],[增減股數]]+G266</f>
        <v>25477.064371438635</v>
      </c>
      <c r="H267" s="17">
        <f>表格3[[#This Row],[累計股數]]*表格3[[#This Row],[Close]]</f>
        <v>918578.10361865722</v>
      </c>
      <c r="I267" s="17">
        <f>表格3[[#This Row],[資產價值]]-投入金額</f>
        <v>-81421.896381342784</v>
      </c>
      <c r="J267" s="17">
        <f>自有資金+表格3[[#This Row],[損益金額]]</f>
        <v>918578.10361865722</v>
      </c>
      <c r="K267" s="18">
        <f>表格3[[#This Row],[損益金額]]/自有資金</f>
        <v>-8.1421896381342784E-2</v>
      </c>
    </row>
    <row r="268" spans="1:11" x14ac:dyDescent="0.4">
      <c r="A268" s="6">
        <v>43136</v>
      </c>
      <c r="B268" s="4">
        <v>36.430199999999999</v>
      </c>
      <c r="C268" s="15"/>
      <c r="D268" s="16">
        <f>IFERROR(VLOOKUP(A267,配息表[],2,FALSE),0)*G267</f>
        <v>0</v>
      </c>
      <c r="E268" s="4">
        <f>IF(MONTH(表格3[[#This Row],[Date]])&lt;&gt;MONTH(A267),貸款金額*貸款利率/12,0)</f>
        <v>0</v>
      </c>
      <c r="F268" s="19">
        <f>(表格3[[#This Row],[投入金額]]+表格3[[#This Row],[配息]]-表格3[[#This Row],[利息]])/表格3[[#This Row],[Close]]</f>
        <v>0</v>
      </c>
      <c r="G268" s="4">
        <f>表格3[[#This Row],[增減股數]]+G267</f>
        <v>25477.064371438635</v>
      </c>
      <c r="H268" s="17">
        <f>表格3[[#This Row],[累計股數]]*表格3[[#This Row],[Close]]</f>
        <v>928134.55046438379</v>
      </c>
      <c r="I268" s="17">
        <f>表格3[[#This Row],[資產價值]]-投入金額</f>
        <v>-71865.449535616208</v>
      </c>
      <c r="J268" s="17">
        <f>自有資金+表格3[[#This Row],[損益金額]]</f>
        <v>928134.55046438379</v>
      </c>
      <c r="K268" s="18">
        <f>表格3[[#This Row],[損益金額]]/自有資金</f>
        <v>-7.1865449535616202E-2</v>
      </c>
    </row>
    <row r="269" spans="1:11" x14ac:dyDescent="0.4">
      <c r="A269" s="6">
        <v>43137</v>
      </c>
      <c r="B269" s="4">
        <v>36.534700000000001</v>
      </c>
      <c r="C269" s="15"/>
      <c r="D269" s="16">
        <f>IFERROR(VLOOKUP(A268,配息表[],2,FALSE),0)*G268</f>
        <v>0</v>
      </c>
      <c r="E269" s="4">
        <f>IF(MONTH(表格3[[#This Row],[Date]])&lt;&gt;MONTH(A268),貸款金額*貸款利率/12,0)</f>
        <v>0</v>
      </c>
      <c r="F269" s="19">
        <f>(表格3[[#This Row],[投入金額]]+表格3[[#This Row],[配息]]-表格3[[#This Row],[利息]])/表格3[[#This Row],[Close]]</f>
        <v>0</v>
      </c>
      <c r="G269" s="4">
        <f>表格3[[#This Row],[增減股數]]+G268</f>
        <v>25477.064371438635</v>
      </c>
      <c r="H269" s="17">
        <f>表格3[[#This Row],[累計股數]]*表格3[[#This Row],[Close]]</f>
        <v>930796.90369119914</v>
      </c>
      <c r="I269" s="17">
        <f>表格3[[#This Row],[資產價值]]-投入金額</f>
        <v>-69203.096308800858</v>
      </c>
      <c r="J269" s="17">
        <f>自有資金+表格3[[#This Row],[損益金額]]</f>
        <v>930796.90369119914</v>
      </c>
      <c r="K269" s="18">
        <f>表格3[[#This Row],[損益金額]]/自有資金</f>
        <v>-6.9203096308800852E-2</v>
      </c>
    </row>
    <row r="270" spans="1:11" x14ac:dyDescent="0.4">
      <c r="A270" s="6">
        <v>43138</v>
      </c>
      <c r="B270" s="4">
        <v>35.9392</v>
      </c>
      <c r="C270" s="15"/>
      <c r="D270" s="16">
        <f>IFERROR(VLOOKUP(A269,配息表[],2,FALSE),0)*G269</f>
        <v>0</v>
      </c>
      <c r="E270" s="4">
        <f>IF(MONTH(表格3[[#This Row],[Date]])&lt;&gt;MONTH(A269),貸款金額*貸款利率/12,0)</f>
        <v>0</v>
      </c>
      <c r="F270" s="19">
        <f>(表格3[[#This Row],[投入金額]]+表格3[[#This Row],[配息]]-表格3[[#This Row],[利息]])/表格3[[#This Row],[Close]]</f>
        <v>0</v>
      </c>
      <c r="G270" s="4">
        <f>表格3[[#This Row],[增減股數]]+G269</f>
        <v>25477.064371438635</v>
      </c>
      <c r="H270" s="17">
        <f>表格3[[#This Row],[累計股數]]*表格3[[#This Row],[Close]]</f>
        <v>915625.31185800734</v>
      </c>
      <c r="I270" s="17">
        <f>表格3[[#This Row],[資產價值]]-投入金額</f>
        <v>-84374.688141992665</v>
      </c>
      <c r="J270" s="17">
        <f>自有資金+表格3[[#This Row],[損益金額]]</f>
        <v>915625.31185800734</v>
      </c>
      <c r="K270" s="18">
        <f>表格3[[#This Row],[損益金額]]/自有資金</f>
        <v>-8.4374688141992671E-2</v>
      </c>
    </row>
    <row r="271" spans="1:11" x14ac:dyDescent="0.4">
      <c r="A271" s="6">
        <v>43139</v>
      </c>
      <c r="B271" s="4">
        <v>35.9758</v>
      </c>
      <c r="C271" s="15"/>
      <c r="D271" s="16">
        <f>IFERROR(VLOOKUP(A270,配息表[],2,FALSE),0)*G270</f>
        <v>0</v>
      </c>
      <c r="E271" s="4">
        <f>IF(MONTH(表格3[[#This Row],[Date]])&lt;&gt;MONTH(A270),貸款金額*貸款利率/12,0)</f>
        <v>0</v>
      </c>
      <c r="F271" s="19">
        <f>(表格3[[#This Row],[投入金額]]+表格3[[#This Row],[配息]]-表格3[[#This Row],[利息]])/表格3[[#This Row],[Close]]</f>
        <v>0</v>
      </c>
      <c r="G271" s="4">
        <f>表格3[[#This Row],[增減股數]]+G270</f>
        <v>25477.064371438635</v>
      </c>
      <c r="H271" s="17">
        <f>表格3[[#This Row],[累計股數]]*表格3[[#This Row],[Close]]</f>
        <v>916557.77241400199</v>
      </c>
      <c r="I271" s="17">
        <f>表格3[[#This Row],[資產價值]]-投入金額</f>
        <v>-83442.227585998015</v>
      </c>
      <c r="J271" s="17">
        <f>自有資金+表格3[[#This Row],[損益金額]]</f>
        <v>916557.77241400199</v>
      </c>
      <c r="K271" s="18">
        <f>表格3[[#This Row],[損益金額]]/自有資金</f>
        <v>-8.3442227585998008E-2</v>
      </c>
    </row>
    <row r="272" spans="1:11" x14ac:dyDescent="0.4">
      <c r="A272" s="6">
        <v>43140</v>
      </c>
      <c r="B272" s="4">
        <v>35.908200000000001</v>
      </c>
      <c r="C272" s="15"/>
      <c r="D272" s="16">
        <f>IFERROR(VLOOKUP(A271,配息表[],2,FALSE),0)*G271</f>
        <v>0</v>
      </c>
      <c r="E272" s="4">
        <f>IF(MONTH(表格3[[#This Row],[Date]])&lt;&gt;MONTH(A271),貸款金額*貸款利率/12,0)</f>
        <v>0</v>
      </c>
      <c r="F272" s="19">
        <f>(表格3[[#This Row],[投入金額]]+表格3[[#This Row],[配息]]-表格3[[#This Row],[利息]])/表格3[[#This Row],[Close]]</f>
        <v>0</v>
      </c>
      <c r="G272" s="4">
        <f>表格3[[#This Row],[增減股數]]+G271</f>
        <v>25477.064371438635</v>
      </c>
      <c r="H272" s="17">
        <f>表格3[[#This Row],[累計股數]]*表格3[[#This Row],[Close]]</f>
        <v>914835.52286249283</v>
      </c>
      <c r="I272" s="17">
        <f>表格3[[#This Row],[資產價值]]-投入金額</f>
        <v>-85164.477137507172</v>
      </c>
      <c r="J272" s="17">
        <f>自有資金+表格3[[#This Row],[損益金額]]</f>
        <v>914835.52286249283</v>
      </c>
      <c r="K272" s="18">
        <f>表格3[[#This Row],[損益金額]]/自有資金</f>
        <v>-8.5164477137507175E-2</v>
      </c>
    </row>
    <row r="273" spans="1:11" x14ac:dyDescent="0.4">
      <c r="A273" s="6">
        <v>43143</v>
      </c>
      <c r="B273" s="4">
        <v>35.948700000000002</v>
      </c>
      <c r="C273" s="15"/>
      <c r="D273" s="16">
        <f>IFERROR(VLOOKUP(A272,配息表[],2,FALSE),0)*G272</f>
        <v>0</v>
      </c>
      <c r="E273" s="4">
        <f>IF(MONTH(表格3[[#This Row],[Date]])&lt;&gt;MONTH(A272),貸款金額*貸款利率/12,0)</f>
        <v>0</v>
      </c>
      <c r="F273" s="19">
        <f>(表格3[[#This Row],[投入金額]]+表格3[[#This Row],[配息]]-表格3[[#This Row],[利息]])/表格3[[#This Row],[Close]]</f>
        <v>0</v>
      </c>
      <c r="G273" s="4">
        <f>表格3[[#This Row],[增減股數]]+G272</f>
        <v>25477.064371438635</v>
      </c>
      <c r="H273" s="17">
        <f>表格3[[#This Row],[累計股數]]*表格3[[#This Row],[Close]]</f>
        <v>915867.34396953613</v>
      </c>
      <c r="I273" s="17">
        <f>表格3[[#This Row],[資產價值]]-投入金額</f>
        <v>-84132.65603046387</v>
      </c>
      <c r="J273" s="17">
        <f>自有資金+表格3[[#This Row],[損益金額]]</f>
        <v>915867.34396953613</v>
      </c>
      <c r="K273" s="18">
        <f>表格3[[#This Row],[損益金額]]/自有資金</f>
        <v>-8.4132656030463868E-2</v>
      </c>
    </row>
    <row r="274" spans="1:11" x14ac:dyDescent="0.4">
      <c r="A274" s="6">
        <v>43152</v>
      </c>
      <c r="B274" s="4">
        <v>35.266100000000002</v>
      </c>
      <c r="C274" s="15"/>
      <c r="D274" s="16">
        <f>IFERROR(VLOOKUP(A273,配息表[],2,FALSE),0)*G273</f>
        <v>0</v>
      </c>
      <c r="E274" s="4">
        <f>IF(MONTH(表格3[[#This Row],[Date]])&lt;&gt;MONTH(A273),貸款金額*貸款利率/12,0)</f>
        <v>0</v>
      </c>
      <c r="F274" s="19">
        <f>(表格3[[#This Row],[投入金額]]+表格3[[#This Row],[配息]]-表格3[[#This Row],[利息]])/表格3[[#This Row],[Close]]</f>
        <v>0</v>
      </c>
      <c r="G274" s="4">
        <f>表格3[[#This Row],[增減股數]]+G273</f>
        <v>25477.064371438635</v>
      </c>
      <c r="H274" s="17">
        <f>表格3[[#This Row],[累計股數]]*表格3[[#This Row],[Close]]</f>
        <v>898476.69982959214</v>
      </c>
      <c r="I274" s="17">
        <f>表格3[[#This Row],[資產價值]]-投入金額</f>
        <v>-101523.30017040786</v>
      </c>
      <c r="J274" s="17">
        <f>自有資金+表格3[[#This Row],[損益金額]]</f>
        <v>898476.69982959214</v>
      </c>
      <c r="K274" s="18">
        <f>表格3[[#This Row],[損益金額]]/自有資金</f>
        <v>-0.10152330017040787</v>
      </c>
    </row>
    <row r="275" spans="1:11" x14ac:dyDescent="0.4">
      <c r="A275" s="6">
        <v>43153</v>
      </c>
      <c r="B275" s="4">
        <v>35.430100000000003</v>
      </c>
      <c r="C275" s="15"/>
      <c r="D275" s="16">
        <f>IFERROR(VLOOKUP(A274,配息表[],2,FALSE),0)*G274</f>
        <v>0</v>
      </c>
      <c r="E275" s="4">
        <f>IF(MONTH(表格3[[#This Row],[Date]])&lt;&gt;MONTH(A274),貸款金額*貸款利率/12,0)</f>
        <v>0</v>
      </c>
      <c r="F275" s="19">
        <f>(表格3[[#This Row],[投入金額]]+表格3[[#This Row],[配息]]-表格3[[#This Row],[利息]])/表格3[[#This Row],[Close]]</f>
        <v>0</v>
      </c>
      <c r="G275" s="4">
        <f>表格3[[#This Row],[增減股數]]+G274</f>
        <v>25477.064371438635</v>
      </c>
      <c r="H275" s="17">
        <f>表格3[[#This Row],[累計股數]]*表格3[[#This Row],[Close]]</f>
        <v>902654.93838650803</v>
      </c>
      <c r="I275" s="17">
        <f>表格3[[#This Row],[資產價值]]-投入金額</f>
        <v>-97345.061613491969</v>
      </c>
      <c r="J275" s="17">
        <f>自有資金+表格3[[#This Row],[損益金額]]</f>
        <v>902654.93838650803</v>
      </c>
      <c r="K275" s="18">
        <f>表格3[[#This Row],[損益金額]]/自有資金</f>
        <v>-9.7345061613491976E-2</v>
      </c>
    </row>
    <row r="276" spans="1:11" x14ac:dyDescent="0.4">
      <c r="A276" s="6">
        <v>43154</v>
      </c>
      <c r="B276" s="4">
        <v>35.766300000000001</v>
      </c>
      <c r="C276" s="15"/>
      <c r="D276" s="16">
        <f>IFERROR(VLOOKUP(A275,配息表[],2,FALSE),0)*G275</f>
        <v>0</v>
      </c>
      <c r="E276" s="4">
        <f>IF(MONTH(表格3[[#This Row],[Date]])&lt;&gt;MONTH(A275),貸款金額*貸款利率/12,0)</f>
        <v>0</v>
      </c>
      <c r="F276" s="19">
        <f>(表格3[[#This Row],[投入金額]]+表格3[[#This Row],[配息]]-表格3[[#This Row],[利息]])/表格3[[#This Row],[Close]]</f>
        <v>0</v>
      </c>
      <c r="G276" s="4">
        <f>表格3[[#This Row],[增減股數]]+G275</f>
        <v>25477.064371438635</v>
      </c>
      <c r="H276" s="17">
        <f>表格3[[#This Row],[累計股數]]*表格3[[#This Row],[Close]]</f>
        <v>911220.32742818573</v>
      </c>
      <c r="I276" s="17">
        <f>表格3[[#This Row],[資產價值]]-投入金額</f>
        <v>-88779.67257181427</v>
      </c>
      <c r="J276" s="17">
        <f>自有資金+表格3[[#This Row],[損益金額]]</f>
        <v>911220.32742818573</v>
      </c>
      <c r="K276" s="18">
        <f>表格3[[#This Row],[損益金額]]/自有資金</f>
        <v>-8.8779672571814267E-2</v>
      </c>
    </row>
    <row r="277" spans="1:11" x14ac:dyDescent="0.4">
      <c r="A277" s="6">
        <v>43157</v>
      </c>
      <c r="B277" s="4">
        <v>35.761200000000002</v>
      </c>
      <c r="C277" s="15"/>
      <c r="D277" s="16">
        <f>IFERROR(VLOOKUP(A276,配息表[],2,FALSE),0)*G276</f>
        <v>0</v>
      </c>
      <c r="E277" s="4">
        <f>IF(MONTH(表格3[[#This Row],[Date]])&lt;&gt;MONTH(A276),貸款金額*貸款利率/12,0)</f>
        <v>0</v>
      </c>
      <c r="F277" s="19">
        <f>(表格3[[#This Row],[投入金額]]+表格3[[#This Row],[配息]]-表格3[[#This Row],[利息]])/表格3[[#This Row],[Close]]</f>
        <v>0</v>
      </c>
      <c r="G277" s="4">
        <f>表格3[[#This Row],[增減股數]]+G276</f>
        <v>25477.064371438635</v>
      </c>
      <c r="H277" s="17">
        <f>表格3[[#This Row],[累計股數]]*表格3[[#This Row],[Close]]</f>
        <v>911090.39439989137</v>
      </c>
      <c r="I277" s="17">
        <f>表格3[[#This Row],[資產價值]]-投入金額</f>
        <v>-88909.605600108625</v>
      </c>
      <c r="J277" s="17">
        <f>自有資金+表格3[[#This Row],[損益金額]]</f>
        <v>911090.39439989137</v>
      </c>
      <c r="K277" s="18">
        <f>表格3[[#This Row],[損益金額]]/自有資金</f>
        <v>-8.8909605600108632E-2</v>
      </c>
    </row>
    <row r="278" spans="1:11" x14ac:dyDescent="0.4">
      <c r="A278" s="6">
        <v>43158</v>
      </c>
      <c r="B278" s="4">
        <v>35.606000000000002</v>
      </c>
      <c r="C278" s="15"/>
      <c r="D278" s="16">
        <f>IFERROR(VLOOKUP(A277,配息表[],2,FALSE),0)*G277</f>
        <v>0</v>
      </c>
      <c r="E278" s="4">
        <f>IF(MONTH(表格3[[#This Row],[Date]])&lt;&gt;MONTH(A277),貸款金額*貸款利率/12,0)</f>
        <v>0</v>
      </c>
      <c r="F278" s="19">
        <f>(表格3[[#This Row],[投入金額]]+表格3[[#This Row],[配息]]-表格3[[#This Row],[利息]])/表格3[[#This Row],[Close]]</f>
        <v>0</v>
      </c>
      <c r="G278" s="4">
        <f>表格3[[#This Row],[增減股數]]+G277</f>
        <v>25477.064371438635</v>
      </c>
      <c r="H278" s="17">
        <f>表格3[[#This Row],[累計股數]]*表格3[[#This Row],[Close]]</f>
        <v>907136.35400944413</v>
      </c>
      <c r="I278" s="17">
        <f>表格3[[#This Row],[資產價值]]-投入金額</f>
        <v>-92863.645990555873</v>
      </c>
      <c r="J278" s="17">
        <f>自有資金+表格3[[#This Row],[損益金額]]</f>
        <v>907136.35400944413</v>
      </c>
      <c r="K278" s="18">
        <f>表格3[[#This Row],[損益金額]]/自有資金</f>
        <v>-9.2863645990555868E-2</v>
      </c>
    </row>
    <row r="279" spans="1:11" x14ac:dyDescent="0.4">
      <c r="A279" s="6">
        <v>43160</v>
      </c>
      <c r="B279" s="4">
        <v>36.292499999999997</v>
      </c>
      <c r="C279" s="15"/>
      <c r="D279" s="16">
        <f>IFERROR(VLOOKUP(A278,配息表[],2,FALSE),0)*G278</f>
        <v>0</v>
      </c>
      <c r="E279" s="4">
        <f>IF(MONTH(表格3[[#This Row],[Date]])&lt;&gt;MONTH(A278),貸款金額*貸款利率/12,0)</f>
        <v>0</v>
      </c>
      <c r="F279" s="19">
        <f>(表格3[[#This Row],[投入金額]]+表格3[[#This Row],[配息]]-表格3[[#This Row],[利息]])/表格3[[#This Row],[Close]]</f>
        <v>0</v>
      </c>
      <c r="G279" s="4">
        <f>表格3[[#This Row],[增減股數]]+G278</f>
        <v>25477.064371438635</v>
      </c>
      <c r="H279" s="17">
        <f>表格3[[#This Row],[累計股數]]*表格3[[#This Row],[Close]]</f>
        <v>924626.35870043654</v>
      </c>
      <c r="I279" s="17">
        <f>表格3[[#This Row],[資產價值]]-投入金額</f>
        <v>-75373.64129956346</v>
      </c>
      <c r="J279" s="17">
        <f>自有資金+表格3[[#This Row],[損益金額]]</f>
        <v>924626.35870043654</v>
      </c>
      <c r="K279" s="18">
        <f>表格3[[#This Row],[損益金額]]/自有資金</f>
        <v>-7.5373641299563462E-2</v>
      </c>
    </row>
    <row r="280" spans="1:11" x14ac:dyDescent="0.4">
      <c r="A280" s="6">
        <v>43161</v>
      </c>
      <c r="B280" s="4">
        <v>35.9559</v>
      </c>
      <c r="C280" s="15"/>
      <c r="D280" s="16">
        <f>IFERROR(VLOOKUP(A279,配息表[],2,FALSE),0)*G279</f>
        <v>0</v>
      </c>
      <c r="E280" s="4">
        <f>IF(MONTH(表格3[[#This Row],[Date]])&lt;&gt;MONTH(A279),貸款金額*貸款利率/12,0)</f>
        <v>0</v>
      </c>
      <c r="F280" s="19">
        <f>(表格3[[#This Row],[投入金額]]+表格3[[#This Row],[配息]]-表格3[[#This Row],[利息]])/表格3[[#This Row],[Close]]</f>
        <v>0</v>
      </c>
      <c r="G280" s="4">
        <f>表格3[[#This Row],[增減股數]]+G279</f>
        <v>25477.064371438635</v>
      </c>
      <c r="H280" s="17">
        <f>表格3[[#This Row],[累計股數]]*表格3[[#This Row],[Close]]</f>
        <v>916050.77883301047</v>
      </c>
      <c r="I280" s="17">
        <f>表格3[[#This Row],[資產價值]]-投入金額</f>
        <v>-83949.221166989533</v>
      </c>
      <c r="J280" s="17">
        <f>自有資金+表格3[[#This Row],[損益金額]]</f>
        <v>916050.77883301047</v>
      </c>
      <c r="K280" s="18">
        <f>表格3[[#This Row],[損益金額]]/自有資金</f>
        <v>-8.3949221166989538E-2</v>
      </c>
    </row>
    <row r="281" spans="1:11" x14ac:dyDescent="0.4">
      <c r="A281" s="6">
        <v>43164</v>
      </c>
      <c r="B281" s="4">
        <v>35.8703</v>
      </c>
      <c r="C281" s="15"/>
      <c r="D281" s="16">
        <f>IFERROR(VLOOKUP(A280,配息表[],2,FALSE),0)*G280</f>
        <v>0</v>
      </c>
      <c r="E281" s="4">
        <f>IF(MONTH(表格3[[#This Row],[Date]])&lt;&gt;MONTH(A280),貸款金額*貸款利率/12,0)</f>
        <v>0</v>
      </c>
      <c r="F281" s="19">
        <f>(表格3[[#This Row],[投入金額]]+表格3[[#This Row],[配息]]-表格3[[#This Row],[利息]])/表格3[[#This Row],[Close]]</f>
        <v>0</v>
      </c>
      <c r="G281" s="4">
        <f>表格3[[#This Row],[增減股數]]+G280</f>
        <v>25477.064371438635</v>
      </c>
      <c r="H281" s="17">
        <f>表格3[[#This Row],[累計股數]]*表格3[[#This Row],[Close]]</f>
        <v>913869.94212281529</v>
      </c>
      <c r="I281" s="17">
        <f>表格3[[#This Row],[資產價值]]-投入金額</f>
        <v>-86130.057877184707</v>
      </c>
      <c r="J281" s="17">
        <f>自有資金+表格3[[#This Row],[損益金額]]</f>
        <v>913869.94212281529</v>
      </c>
      <c r="K281" s="18">
        <f>表格3[[#This Row],[損益金額]]/自有資金</f>
        <v>-8.613005787718471E-2</v>
      </c>
    </row>
    <row r="282" spans="1:11" x14ac:dyDescent="0.4">
      <c r="A282" s="6">
        <v>43165</v>
      </c>
      <c r="B282" s="4">
        <v>35.723199999999999</v>
      </c>
      <c r="C282" s="15"/>
      <c r="D282" s="16">
        <f>IFERROR(VLOOKUP(A281,配息表[],2,FALSE),0)*G281</f>
        <v>0</v>
      </c>
      <c r="E282" s="4">
        <f>IF(MONTH(表格3[[#This Row],[Date]])&lt;&gt;MONTH(A281),貸款金額*貸款利率/12,0)</f>
        <v>0</v>
      </c>
      <c r="F282" s="19">
        <f>(表格3[[#This Row],[投入金額]]+表格3[[#This Row],[配息]]-表格3[[#This Row],[利息]])/表格3[[#This Row],[Close]]</f>
        <v>0</v>
      </c>
      <c r="G282" s="4">
        <f>表格3[[#This Row],[增減股數]]+G281</f>
        <v>25477.064371438635</v>
      </c>
      <c r="H282" s="17">
        <f>表格3[[#This Row],[累計股數]]*表格3[[#This Row],[Close]]</f>
        <v>910122.26595377666</v>
      </c>
      <c r="I282" s="17">
        <f>表格3[[#This Row],[資產價值]]-投入金額</f>
        <v>-89877.734046223341</v>
      </c>
      <c r="J282" s="17">
        <f>自有資金+表格3[[#This Row],[損益金額]]</f>
        <v>910122.26595377666</v>
      </c>
      <c r="K282" s="18">
        <f>表格3[[#This Row],[損益金額]]/自有資金</f>
        <v>-8.9877734046223345E-2</v>
      </c>
    </row>
    <row r="283" spans="1:11" x14ac:dyDescent="0.4">
      <c r="A283" s="6">
        <v>43166</v>
      </c>
      <c r="B283" s="4">
        <v>35.544899999999998</v>
      </c>
      <c r="C283" s="15"/>
      <c r="D283" s="16">
        <f>IFERROR(VLOOKUP(A282,配息表[],2,FALSE),0)*G282</f>
        <v>0</v>
      </c>
      <c r="E283" s="4">
        <f>IF(MONTH(表格3[[#This Row],[Date]])&lt;&gt;MONTH(A282),貸款金額*貸款利率/12,0)</f>
        <v>0</v>
      </c>
      <c r="F283" s="19">
        <f>(表格3[[#This Row],[投入金額]]+表格3[[#This Row],[配息]]-表格3[[#This Row],[利息]])/表格3[[#This Row],[Close]]</f>
        <v>0</v>
      </c>
      <c r="G283" s="4">
        <f>表格3[[#This Row],[增減股數]]+G282</f>
        <v>25477.064371438635</v>
      </c>
      <c r="H283" s="17">
        <f>表格3[[#This Row],[累計股數]]*表格3[[#This Row],[Close]]</f>
        <v>905579.70537634916</v>
      </c>
      <c r="I283" s="17">
        <f>表格3[[#This Row],[資產價值]]-投入金額</f>
        <v>-94420.294623650843</v>
      </c>
      <c r="J283" s="17">
        <f>自有資金+表格3[[#This Row],[損益金額]]</f>
        <v>905579.70537634916</v>
      </c>
      <c r="K283" s="18">
        <f>表格3[[#This Row],[損益金額]]/自有資金</f>
        <v>-9.4420294623650841E-2</v>
      </c>
    </row>
    <row r="284" spans="1:11" x14ac:dyDescent="0.4">
      <c r="A284" s="6">
        <v>43167</v>
      </c>
      <c r="B284" s="4">
        <v>35.71</v>
      </c>
      <c r="C284" s="15"/>
      <c r="D284" s="16">
        <f>IFERROR(VLOOKUP(A283,配息表[],2,FALSE),0)*G283</f>
        <v>0</v>
      </c>
      <c r="E284" s="4">
        <f>IF(MONTH(表格3[[#This Row],[Date]])&lt;&gt;MONTH(A283),貸款金額*貸款利率/12,0)</f>
        <v>0</v>
      </c>
      <c r="F284" s="19">
        <f>(表格3[[#This Row],[投入金額]]+表格3[[#This Row],[配息]]-表格3[[#This Row],[利息]])/表格3[[#This Row],[Close]]</f>
        <v>0</v>
      </c>
      <c r="G284" s="4">
        <f>表格3[[#This Row],[增減股數]]+G283</f>
        <v>25477.064371438635</v>
      </c>
      <c r="H284" s="17">
        <f>表格3[[#This Row],[累計股數]]*表格3[[#This Row],[Close]]</f>
        <v>909785.96870407369</v>
      </c>
      <c r="I284" s="17">
        <f>表格3[[#This Row],[資產價值]]-投入金額</f>
        <v>-90214.03129592631</v>
      </c>
      <c r="J284" s="17">
        <f>自有資金+表格3[[#This Row],[損益金額]]</f>
        <v>909785.96870407369</v>
      </c>
      <c r="K284" s="18">
        <f>表格3[[#This Row],[損益金額]]/自有資金</f>
        <v>-9.0214031295926311E-2</v>
      </c>
    </row>
    <row r="285" spans="1:11" x14ac:dyDescent="0.4">
      <c r="A285" s="6">
        <v>43168</v>
      </c>
      <c r="B285" s="4">
        <v>35.584200000000003</v>
      </c>
      <c r="C285" s="15"/>
      <c r="D285" s="16">
        <f>IFERROR(VLOOKUP(A284,配息表[],2,FALSE),0)*G284</f>
        <v>0</v>
      </c>
      <c r="E285" s="4">
        <f>IF(MONTH(表格3[[#This Row],[Date]])&lt;&gt;MONTH(A284),貸款金額*貸款利率/12,0)</f>
        <v>0</v>
      </c>
      <c r="F285" s="19">
        <f>(表格3[[#This Row],[投入金額]]+表格3[[#This Row],[配息]]-表格3[[#This Row],[利息]])/表格3[[#This Row],[Close]]</f>
        <v>0</v>
      </c>
      <c r="G285" s="4">
        <f>表格3[[#This Row],[增減股數]]+G284</f>
        <v>25477.064371438635</v>
      </c>
      <c r="H285" s="17">
        <f>表格3[[#This Row],[累計股數]]*表格3[[#This Row],[Close]]</f>
        <v>906580.95400614676</v>
      </c>
      <c r="I285" s="17">
        <f>表格3[[#This Row],[資產價值]]-投入金額</f>
        <v>-93419.045993853244</v>
      </c>
      <c r="J285" s="17">
        <f>自有資金+表格3[[#This Row],[損益金額]]</f>
        <v>906580.95400614676</v>
      </c>
      <c r="K285" s="18">
        <f>表格3[[#This Row],[損益金額]]/自有資金</f>
        <v>-9.3419045993853242E-2</v>
      </c>
    </row>
    <row r="286" spans="1:11" x14ac:dyDescent="0.4">
      <c r="A286" s="6">
        <v>43171</v>
      </c>
      <c r="B286" s="4">
        <v>35.732900000000001</v>
      </c>
      <c r="C286" s="15"/>
      <c r="D286" s="16">
        <f>IFERROR(VLOOKUP(A285,配息表[],2,FALSE),0)*G285</f>
        <v>0</v>
      </c>
      <c r="E286" s="4">
        <f>IF(MONTH(表格3[[#This Row],[Date]])&lt;&gt;MONTH(A285),貸款金額*貸款利率/12,0)</f>
        <v>0</v>
      </c>
      <c r="F286" s="19">
        <f>(表格3[[#This Row],[投入金額]]+表格3[[#This Row],[配息]]-表格3[[#This Row],[利息]])/表格3[[#This Row],[Close]]</f>
        <v>0</v>
      </c>
      <c r="G286" s="4">
        <f>表格3[[#This Row],[增減股數]]+G285</f>
        <v>25477.064371438635</v>
      </c>
      <c r="H286" s="17">
        <f>表格3[[#This Row],[累計股數]]*表格3[[#This Row],[Close]]</f>
        <v>910369.39347817958</v>
      </c>
      <c r="I286" s="17">
        <f>表格3[[#This Row],[資產價值]]-投入金額</f>
        <v>-89630.606521820417</v>
      </c>
      <c r="J286" s="17">
        <f>自有資金+表格3[[#This Row],[損益金額]]</f>
        <v>910369.39347817958</v>
      </c>
      <c r="K286" s="18">
        <f>表格3[[#This Row],[損益金額]]/自有資金</f>
        <v>-8.9630606521820422E-2</v>
      </c>
    </row>
    <row r="287" spans="1:11" x14ac:dyDescent="0.4">
      <c r="A287" s="6">
        <v>43172</v>
      </c>
      <c r="B287" s="4">
        <v>35.929200000000002</v>
      </c>
      <c r="C287" s="15"/>
      <c r="D287" s="16">
        <f>IFERROR(VLOOKUP(A286,配息表[],2,FALSE),0)*G286</f>
        <v>0</v>
      </c>
      <c r="E287" s="4">
        <f>IF(MONTH(表格3[[#This Row],[Date]])&lt;&gt;MONTH(A286),貸款金額*貸款利率/12,0)</f>
        <v>0</v>
      </c>
      <c r="F287" s="19">
        <f>(表格3[[#This Row],[投入金額]]+表格3[[#This Row],[配息]]-表格3[[#This Row],[利息]])/表格3[[#This Row],[Close]]</f>
        <v>0</v>
      </c>
      <c r="G287" s="4">
        <f>表格3[[#This Row],[增減股數]]+G286</f>
        <v>25477.064371438635</v>
      </c>
      <c r="H287" s="17">
        <f>表格3[[#This Row],[累計股數]]*表格3[[#This Row],[Close]]</f>
        <v>915370.5412142931</v>
      </c>
      <c r="I287" s="17">
        <f>表格3[[#This Row],[資產價值]]-投入金額</f>
        <v>-84629.458785706898</v>
      </c>
      <c r="J287" s="17">
        <f>自有資金+表格3[[#This Row],[損益金額]]</f>
        <v>915370.5412142931</v>
      </c>
      <c r="K287" s="18">
        <f>表格3[[#This Row],[損益金額]]/自有資金</f>
        <v>-8.4629458785706893E-2</v>
      </c>
    </row>
    <row r="288" spans="1:11" x14ac:dyDescent="0.4">
      <c r="A288" s="6">
        <v>43173</v>
      </c>
      <c r="B288" s="4">
        <v>36.180300000000003</v>
      </c>
      <c r="C288" s="15"/>
      <c r="D288" s="16">
        <f>IFERROR(VLOOKUP(A287,配息表[],2,FALSE),0)*G287</f>
        <v>0</v>
      </c>
      <c r="E288" s="4">
        <f>IF(MONTH(表格3[[#This Row],[Date]])&lt;&gt;MONTH(A287),貸款金額*貸款利率/12,0)</f>
        <v>0</v>
      </c>
      <c r="F288" s="19">
        <f>(表格3[[#This Row],[投入金額]]+表格3[[#This Row],[配息]]-表格3[[#This Row],[利息]])/表格3[[#This Row],[Close]]</f>
        <v>0</v>
      </c>
      <c r="G288" s="4">
        <f>表格3[[#This Row],[增減股數]]+G287</f>
        <v>25477.064371438635</v>
      </c>
      <c r="H288" s="17">
        <f>表格3[[#This Row],[累計股數]]*表格3[[#This Row],[Close]]</f>
        <v>921767.8320779613</v>
      </c>
      <c r="I288" s="17">
        <f>表格3[[#This Row],[資產價值]]-投入金額</f>
        <v>-78232.167922038701</v>
      </c>
      <c r="J288" s="17">
        <f>自有資金+表格3[[#This Row],[損益金額]]</f>
        <v>921767.8320779613</v>
      </c>
      <c r="K288" s="18">
        <f>表格3[[#This Row],[損益金額]]/自有資金</f>
        <v>-7.8232167922038701E-2</v>
      </c>
    </row>
    <row r="289" spans="1:11" x14ac:dyDescent="0.4">
      <c r="A289" s="6">
        <v>43174</v>
      </c>
      <c r="B289" s="4">
        <v>36.020899999999997</v>
      </c>
      <c r="C289" s="15"/>
      <c r="D289" s="16">
        <f>IFERROR(VLOOKUP(A288,配息表[],2,FALSE),0)*G288</f>
        <v>0</v>
      </c>
      <c r="E289" s="4">
        <f>IF(MONTH(表格3[[#This Row],[Date]])&lt;&gt;MONTH(A288),貸款金額*貸款利率/12,0)</f>
        <v>0</v>
      </c>
      <c r="F289" s="19">
        <f>(表格3[[#This Row],[投入金額]]+表格3[[#This Row],[配息]]-表格3[[#This Row],[利息]])/表格3[[#This Row],[Close]]</f>
        <v>0</v>
      </c>
      <c r="G289" s="4">
        <f>表格3[[#This Row],[增減股數]]+G288</f>
        <v>25477.064371438635</v>
      </c>
      <c r="H289" s="17">
        <f>表格3[[#This Row],[累計股數]]*表格3[[#This Row],[Close]]</f>
        <v>917706.78801715386</v>
      </c>
      <c r="I289" s="17">
        <f>表格3[[#This Row],[資產價值]]-投入金額</f>
        <v>-82293.211982846144</v>
      </c>
      <c r="J289" s="17">
        <f>自有資金+表格3[[#This Row],[損益金額]]</f>
        <v>917706.78801715386</v>
      </c>
      <c r="K289" s="18">
        <f>表格3[[#This Row],[損益金額]]/自有資金</f>
        <v>-8.2293211982846143E-2</v>
      </c>
    </row>
    <row r="290" spans="1:11" x14ac:dyDescent="0.4">
      <c r="A290" s="6">
        <v>43175</v>
      </c>
      <c r="B290" s="4">
        <v>35.971400000000003</v>
      </c>
      <c r="C290" s="15"/>
      <c r="D290" s="16">
        <f>IFERROR(VLOOKUP(A289,配息表[],2,FALSE),0)*G289</f>
        <v>0</v>
      </c>
      <c r="E290" s="4">
        <f>IF(MONTH(表格3[[#This Row],[Date]])&lt;&gt;MONTH(A289),貸款金額*貸款利率/12,0)</f>
        <v>0</v>
      </c>
      <c r="F290" s="19">
        <f>(表格3[[#This Row],[投入金額]]+表格3[[#This Row],[配息]]-表格3[[#This Row],[利息]])/表格3[[#This Row],[Close]]</f>
        <v>0</v>
      </c>
      <c r="G290" s="4">
        <f>表格3[[#This Row],[增減股數]]+G289</f>
        <v>25477.064371438635</v>
      </c>
      <c r="H290" s="17">
        <f>表格3[[#This Row],[累計股數]]*表格3[[#This Row],[Close]]</f>
        <v>916445.67333076778</v>
      </c>
      <c r="I290" s="17">
        <f>表格3[[#This Row],[資產價值]]-投入金額</f>
        <v>-83554.326669232221</v>
      </c>
      <c r="J290" s="17">
        <f>自有資金+表格3[[#This Row],[損益金額]]</f>
        <v>916445.67333076778</v>
      </c>
      <c r="K290" s="18">
        <f>表格3[[#This Row],[損益金額]]/自有資金</f>
        <v>-8.3554326669232223E-2</v>
      </c>
    </row>
    <row r="291" spans="1:11" x14ac:dyDescent="0.4">
      <c r="A291" s="6">
        <v>43178</v>
      </c>
      <c r="B291" s="4">
        <v>35.9527</v>
      </c>
      <c r="C291" s="15"/>
      <c r="D291" s="16">
        <f>IFERROR(VLOOKUP(A290,配息表[],2,FALSE),0)*G290</f>
        <v>0</v>
      </c>
      <c r="E291" s="4">
        <f>IF(MONTH(表格3[[#This Row],[Date]])&lt;&gt;MONTH(A290),貸款金額*貸款利率/12,0)</f>
        <v>0</v>
      </c>
      <c r="F291" s="19">
        <f>(表格3[[#This Row],[投入金額]]+表格3[[#This Row],[配息]]-表格3[[#This Row],[利息]])/表格3[[#This Row],[Close]]</f>
        <v>0</v>
      </c>
      <c r="G291" s="4">
        <f>表格3[[#This Row],[增減股數]]+G290</f>
        <v>25477.064371438635</v>
      </c>
      <c r="H291" s="17">
        <f>表格3[[#This Row],[累計股數]]*表格3[[#This Row],[Close]]</f>
        <v>915969.25222702185</v>
      </c>
      <c r="I291" s="17">
        <f>表格3[[#This Row],[資產價值]]-投入金額</f>
        <v>-84030.747772978153</v>
      </c>
      <c r="J291" s="17">
        <f>自有資金+表格3[[#This Row],[損益金額]]</f>
        <v>915969.25222702185</v>
      </c>
      <c r="K291" s="18">
        <f>表格3[[#This Row],[損益金額]]/自有資金</f>
        <v>-8.4030747772978157E-2</v>
      </c>
    </row>
    <row r="292" spans="1:11" x14ac:dyDescent="0.4">
      <c r="A292" s="6">
        <v>43179</v>
      </c>
      <c r="B292" s="4">
        <v>35.753700000000002</v>
      </c>
      <c r="C292" s="15"/>
      <c r="D292" s="16">
        <f>IFERROR(VLOOKUP(A291,配息表[],2,FALSE),0)*G291</f>
        <v>0</v>
      </c>
      <c r="E292" s="4">
        <f>IF(MONTH(表格3[[#This Row],[Date]])&lt;&gt;MONTH(A291),貸款金額*貸款利率/12,0)</f>
        <v>0</v>
      </c>
      <c r="F292" s="19">
        <f>(表格3[[#This Row],[投入金額]]+表格3[[#This Row],[配息]]-表格3[[#This Row],[利息]])/表格3[[#This Row],[Close]]</f>
        <v>0</v>
      </c>
      <c r="G292" s="4">
        <f>表格3[[#This Row],[增減股數]]+G291</f>
        <v>25477.064371438635</v>
      </c>
      <c r="H292" s="17">
        <f>表格3[[#This Row],[累計股數]]*表格3[[#This Row],[Close]]</f>
        <v>910899.31641710561</v>
      </c>
      <c r="I292" s="17">
        <f>表格3[[#This Row],[資產價值]]-投入金額</f>
        <v>-89100.683582894388</v>
      </c>
      <c r="J292" s="17">
        <f>自有資金+表格3[[#This Row],[損益金額]]</f>
        <v>910899.31641710561</v>
      </c>
      <c r="K292" s="18">
        <f>表格3[[#This Row],[損益金額]]/自有資金</f>
        <v>-8.9100683582894386E-2</v>
      </c>
    </row>
    <row r="293" spans="1:11" x14ac:dyDescent="0.4">
      <c r="A293" s="6">
        <v>43180</v>
      </c>
      <c r="B293" s="4">
        <v>35.659999999999997</v>
      </c>
      <c r="C293" s="15"/>
      <c r="D293" s="16">
        <f>IFERROR(VLOOKUP(A292,配息表[],2,FALSE),0)*G292</f>
        <v>0</v>
      </c>
      <c r="E293" s="4">
        <f>IF(MONTH(表格3[[#This Row],[Date]])&lt;&gt;MONTH(A292),貸款金額*貸款利率/12,0)</f>
        <v>0</v>
      </c>
      <c r="F293" s="19">
        <f>(表格3[[#This Row],[投入金額]]+表格3[[#This Row],[配息]]-表格3[[#This Row],[利息]])/表格3[[#This Row],[Close]]</f>
        <v>0</v>
      </c>
      <c r="G293" s="4">
        <f>表格3[[#This Row],[增減股數]]+G292</f>
        <v>25477.064371438635</v>
      </c>
      <c r="H293" s="17">
        <f>表格3[[#This Row],[累計股數]]*表格3[[#This Row],[Close]]</f>
        <v>908512.11548550159</v>
      </c>
      <c r="I293" s="17">
        <f>表格3[[#This Row],[資產價值]]-投入金額</f>
        <v>-91487.884514498408</v>
      </c>
      <c r="J293" s="17">
        <f>自有資金+表格3[[#This Row],[損益金額]]</f>
        <v>908512.11548550159</v>
      </c>
      <c r="K293" s="18">
        <f>表格3[[#This Row],[損益金額]]/自有資金</f>
        <v>-9.1487884514498408E-2</v>
      </c>
    </row>
    <row r="294" spans="1:11" x14ac:dyDescent="0.4">
      <c r="A294" s="6">
        <v>43181</v>
      </c>
      <c r="B294" s="4">
        <v>36.01</v>
      </c>
      <c r="C294" s="15"/>
      <c r="D294" s="16">
        <f>IFERROR(VLOOKUP(A293,配息表[],2,FALSE),0)*G293</f>
        <v>0</v>
      </c>
      <c r="E294" s="4">
        <f>IF(MONTH(表格3[[#This Row],[Date]])&lt;&gt;MONTH(A293),貸款金額*貸款利率/12,0)</f>
        <v>0</v>
      </c>
      <c r="F294" s="19">
        <f>(表格3[[#This Row],[投入金額]]+表格3[[#This Row],[配息]]-表格3[[#This Row],[利息]])/表格3[[#This Row],[Close]]</f>
        <v>0</v>
      </c>
      <c r="G294" s="4">
        <f>表格3[[#This Row],[增減股數]]+G293</f>
        <v>25477.064371438635</v>
      </c>
      <c r="H294" s="17">
        <f>表格3[[#This Row],[累計股數]]*表格3[[#This Row],[Close]]</f>
        <v>917429.08801550523</v>
      </c>
      <c r="I294" s="17">
        <f>表格3[[#This Row],[資產價值]]-投入金額</f>
        <v>-82570.911984494771</v>
      </c>
      <c r="J294" s="17">
        <f>自有資金+表格3[[#This Row],[損益金額]]</f>
        <v>917429.08801550523</v>
      </c>
      <c r="K294" s="18">
        <f>表格3[[#This Row],[損益金額]]/自有資金</f>
        <v>-8.2570911984494774E-2</v>
      </c>
    </row>
    <row r="295" spans="1:11" x14ac:dyDescent="0.4">
      <c r="A295" s="6">
        <v>43182</v>
      </c>
      <c r="B295" s="4">
        <v>36.008000000000003</v>
      </c>
      <c r="C295" s="15"/>
      <c r="D295" s="16">
        <f>IFERROR(VLOOKUP(A294,配息表[],2,FALSE),0)*G294</f>
        <v>0</v>
      </c>
      <c r="E295" s="4">
        <f>IF(MONTH(表格3[[#This Row],[Date]])&lt;&gt;MONTH(A294),貸款金額*貸款利率/12,0)</f>
        <v>0</v>
      </c>
      <c r="F295" s="19">
        <f>(表格3[[#This Row],[投入金額]]+表格3[[#This Row],[配息]]-表格3[[#This Row],[利息]])/表格3[[#This Row],[Close]]</f>
        <v>0</v>
      </c>
      <c r="G295" s="4">
        <f>表格3[[#This Row],[增減股數]]+G294</f>
        <v>25477.064371438635</v>
      </c>
      <c r="H295" s="17">
        <f>表格3[[#This Row],[累計股數]]*表格3[[#This Row],[Close]]</f>
        <v>917378.13388676243</v>
      </c>
      <c r="I295" s="17">
        <f>表格3[[#This Row],[資產價值]]-投入金額</f>
        <v>-82621.866113237571</v>
      </c>
      <c r="J295" s="17">
        <f>自有資金+表格3[[#This Row],[損益金額]]</f>
        <v>917378.13388676243</v>
      </c>
      <c r="K295" s="18">
        <f>表格3[[#This Row],[損益金額]]/自有資金</f>
        <v>-8.2621866113237574E-2</v>
      </c>
    </row>
    <row r="296" spans="1:11" x14ac:dyDescent="0.4">
      <c r="A296" s="6">
        <v>43185</v>
      </c>
      <c r="B296" s="4">
        <v>35.969499999999996</v>
      </c>
      <c r="C296" s="15"/>
      <c r="D296" s="16">
        <f>IFERROR(VLOOKUP(A295,配息表[],2,FALSE),0)*G295</f>
        <v>0</v>
      </c>
      <c r="E296" s="4">
        <f>IF(MONTH(表格3[[#This Row],[Date]])&lt;&gt;MONTH(A295),貸款金額*貸款利率/12,0)</f>
        <v>0</v>
      </c>
      <c r="F296" s="19">
        <f>(表格3[[#This Row],[投入金額]]+表格3[[#This Row],[配息]]-表格3[[#This Row],[利息]])/表格3[[#This Row],[Close]]</f>
        <v>0</v>
      </c>
      <c r="G296" s="4">
        <f>表格3[[#This Row],[增減股數]]+G295</f>
        <v>25477.064371438635</v>
      </c>
      <c r="H296" s="17">
        <f>表格3[[#This Row],[累計股數]]*表格3[[#This Row],[Close]]</f>
        <v>916397.26690846193</v>
      </c>
      <c r="I296" s="17">
        <f>表格3[[#This Row],[資產價值]]-投入金額</f>
        <v>-83602.733091538073</v>
      </c>
      <c r="J296" s="17">
        <f>自有資金+表格3[[#This Row],[損益金額]]</f>
        <v>916397.26690846193</v>
      </c>
      <c r="K296" s="18">
        <f>表格3[[#This Row],[損益金額]]/自有資金</f>
        <v>-8.3602733091538067E-2</v>
      </c>
    </row>
    <row r="297" spans="1:11" x14ac:dyDescent="0.4">
      <c r="A297" s="6">
        <v>43186</v>
      </c>
      <c r="B297" s="4">
        <v>36.258499999999998</v>
      </c>
      <c r="C297" s="15"/>
      <c r="D297" s="16">
        <f>IFERROR(VLOOKUP(A296,配息表[],2,FALSE),0)*G296</f>
        <v>0</v>
      </c>
      <c r="E297" s="4">
        <f>IF(MONTH(表格3[[#This Row],[Date]])&lt;&gt;MONTH(A296),貸款金額*貸款利率/12,0)</f>
        <v>0</v>
      </c>
      <c r="F297" s="19">
        <f>(表格3[[#This Row],[投入金額]]+表格3[[#This Row],[配息]]-表格3[[#This Row],[利息]])/表格3[[#This Row],[Close]]</f>
        <v>0</v>
      </c>
      <c r="G297" s="4">
        <f>表格3[[#This Row],[增減股數]]+G296</f>
        <v>25477.064371438635</v>
      </c>
      <c r="H297" s="17">
        <f>表格3[[#This Row],[累計股數]]*表格3[[#This Row],[Close]]</f>
        <v>923760.13851180766</v>
      </c>
      <c r="I297" s="17">
        <f>表格3[[#This Row],[資產價值]]-投入金額</f>
        <v>-76239.861488192342</v>
      </c>
      <c r="J297" s="17">
        <f>自有資金+表格3[[#This Row],[損益金額]]</f>
        <v>923760.13851180766</v>
      </c>
      <c r="K297" s="18">
        <f>表格3[[#This Row],[損益金額]]/自有資金</f>
        <v>-7.623986148819234E-2</v>
      </c>
    </row>
    <row r="298" spans="1:11" x14ac:dyDescent="0.4">
      <c r="A298" s="6">
        <v>43187</v>
      </c>
      <c r="B298" s="4">
        <v>36.398400000000002</v>
      </c>
      <c r="C298" s="15"/>
      <c r="D298" s="16">
        <f>IFERROR(VLOOKUP(A297,配息表[],2,FALSE),0)*G297</f>
        <v>0</v>
      </c>
      <c r="E298" s="4">
        <f>IF(MONTH(表格3[[#This Row],[Date]])&lt;&gt;MONTH(A297),貸款金額*貸款利率/12,0)</f>
        <v>0</v>
      </c>
      <c r="F298" s="19">
        <f>(表格3[[#This Row],[投入金額]]+表格3[[#This Row],[配息]]-表格3[[#This Row],[利息]])/表格3[[#This Row],[Close]]</f>
        <v>0</v>
      </c>
      <c r="G298" s="4">
        <f>表格3[[#This Row],[增減股數]]+G297</f>
        <v>25477.064371438635</v>
      </c>
      <c r="H298" s="17">
        <f>表格3[[#This Row],[累計股數]]*表格3[[#This Row],[Close]]</f>
        <v>927324.37981737207</v>
      </c>
      <c r="I298" s="17">
        <f>表格3[[#This Row],[資產價值]]-投入金額</f>
        <v>-72675.620182627928</v>
      </c>
      <c r="J298" s="17">
        <f>自有資金+表格3[[#This Row],[損益金額]]</f>
        <v>927324.37981737207</v>
      </c>
      <c r="K298" s="18">
        <f>表格3[[#This Row],[損益金額]]/自有資金</f>
        <v>-7.2675620182627923E-2</v>
      </c>
    </row>
    <row r="299" spans="1:11" x14ac:dyDescent="0.4">
      <c r="A299" s="6">
        <v>43188</v>
      </c>
      <c r="B299" s="4">
        <v>36.689799999999998</v>
      </c>
      <c r="C299" s="15"/>
      <c r="D299" s="16">
        <f>IFERROR(VLOOKUP(A298,配息表[],2,FALSE),0)*G298</f>
        <v>0</v>
      </c>
      <c r="E299" s="4">
        <f>IF(MONTH(表格3[[#This Row],[Date]])&lt;&gt;MONTH(A298),貸款金額*貸款利率/12,0)</f>
        <v>0</v>
      </c>
      <c r="F299" s="19">
        <f>(表格3[[#This Row],[投入金額]]+表格3[[#This Row],[配息]]-表格3[[#This Row],[利息]])/表格3[[#This Row],[Close]]</f>
        <v>0</v>
      </c>
      <c r="G299" s="4">
        <f>表格3[[#This Row],[增減股數]]+G298</f>
        <v>25477.064371438635</v>
      </c>
      <c r="H299" s="17">
        <f>表格3[[#This Row],[累計股數]]*表格3[[#This Row],[Close]]</f>
        <v>934748.39637520921</v>
      </c>
      <c r="I299" s="17">
        <f>表格3[[#This Row],[資產價值]]-投入金額</f>
        <v>-65251.60362479079</v>
      </c>
      <c r="J299" s="17">
        <f>自有資金+表格3[[#This Row],[損益金額]]</f>
        <v>934748.39637520921</v>
      </c>
      <c r="K299" s="18">
        <f>表格3[[#This Row],[損益金額]]/自有資金</f>
        <v>-6.5251603624790794E-2</v>
      </c>
    </row>
    <row r="300" spans="1:11" x14ac:dyDescent="0.4">
      <c r="A300" s="6">
        <v>43192</v>
      </c>
      <c r="B300" s="4">
        <v>36.665100000000002</v>
      </c>
      <c r="C300" s="15"/>
      <c r="D300" s="16">
        <f>IFERROR(VLOOKUP(A299,配息表[],2,FALSE),0)*G299</f>
        <v>0</v>
      </c>
      <c r="E300" s="4">
        <f>IF(MONTH(表格3[[#This Row],[Date]])&lt;&gt;MONTH(A299),貸款金額*貸款利率/12,0)</f>
        <v>0</v>
      </c>
      <c r="F300" s="19">
        <f>(表格3[[#This Row],[投入金額]]+表格3[[#This Row],[配息]]-表格3[[#This Row],[利息]])/表格3[[#This Row],[Close]]</f>
        <v>0</v>
      </c>
      <c r="G300" s="4">
        <f>表格3[[#This Row],[增減股數]]+G299</f>
        <v>25477.064371438635</v>
      </c>
      <c r="H300" s="17">
        <f>表格3[[#This Row],[累計股數]]*表格3[[#This Row],[Close]]</f>
        <v>934119.11288523476</v>
      </c>
      <c r="I300" s="17">
        <f>表格3[[#This Row],[資產價值]]-投入金額</f>
        <v>-65880.887114765239</v>
      </c>
      <c r="J300" s="17">
        <f>自有資金+表格3[[#This Row],[損益金額]]</f>
        <v>934119.11288523476</v>
      </c>
      <c r="K300" s="18">
        <f>表格3[[#This Row],[損益金額]]/自有資金</f>
        <v>-6.5880887114765238E-2</v>
      </c>
    </row>
    <row r="301" spans="1:11" x14ac:dyDescent="0.4">
      <c r="A301" s="6">
        <v>43193</v>
      </c>
      <c r="B301" s="4">
        <v>36.3688</v>
      </c>
      <c r="C301" s="15"/>
      <c r="D301" s="16">
        <f>IFERROR(VLOOKUP(A300,配息表[],2,FALSE),0)*G300</f>
        <v>0</v>
      </c>
      <c r="E301" s="4">
        <f>IF(MONTH(表格3[[#This Row],[Date]])&lt;&gt;MONTH(A300),貸款金額*貸款利率/12,0)</f>
        <v>0</v>
      </c>
      <c r="F301" s="19">
        <f>(表格3[[#This Row],[投入金額]]+表格3[[#This Row],[配息]]-表格3[[#This Row],[利息]])/表格3[[#This Row],[Close]]</f>
        <v>0</v>
      </c>
      <c r="G301" s="4">
        <f>表格3[[#This Row],[增減股數]]+G300</f>
        <v>25477.064371438635</v>
      </c>
      <c r="H301" s="17">
        <f>表格3[[#This Row],[累計股數]]*表格3[[#This Row],[Close]]</f>
        <v>926570.2587119774</v>
      </c>
      <c r="I301" s="17">
        <f>表格3[[#This Row],[資產價值]]-投入金額</f>
        <v>-73429.741288022604</v>
      </c>
      <c r="J301" s="17">
        <f>自有資金+表格3[[#This Row],[損益金額]]</f>
        <v>926570.2587119774</v>
      </c>
      <c r="K301" s="18">
        <f>表格3[[#This Row],[損益金額]]/自有資金</f>
        <v>-7.3429741288022599E-2</v>
      </c>
    </row>
    <row r="302" spans="1:11" x14ac:dyDescent="0.4">
      <c r="A302" s="6">
        <v>43199</v>
      </c>
      <c r="B302" s="4">
        <v>36.502000000000002</v>
      </c>
      <c r="C302" s="15"/>
      <c r="D302" s="16">
        <f>IFERROR(VLOOKUP(A301,配息表[],2,FALSE),0)*G301</f>
        <v>0</v>
      </c>
      <c r="E302" s="4">
        <f>IF(MONTH(表格3[[#This Row],[Date]])&lt;&gt;MONTH(A301),貸款金額*貸款利率/12,0)</f>
        <v>0</v>
      </c>
      <c r="F302" s="19">
        <f>(表格3[[#This Row],[投入金額]]+表格3[[#This Row],[配息]]-表格3[[#This Row],[利息]])/表格3[[#This Row],[Close]]</f>
        <v>0</v>
      </c>
      <c r="G302" s="4">
        <f>表格3[[#This Row],[增減股數]]+G301</f>
        <v>25477.064371438635</v>
      </c>
      <c r="H302" s="17">
        <f>表格3[[#This Row],[累計股數]]*表格3[[#This Row],[Close]]</f>
        <v>929963.80368625314</v>
      </c>
      <c r="I302" s="17">
        <f>表格3[[#This Row],[資產價值]]-投入金額</f>
        <v>-70036.196313746856</v>
      </c>
      <c r="J302" s="17">
        <f>自有資金+表格3[[#This Row],[損益金額]]</f>
        <v>929963.80368625314</v>
      </c>
      <c r="K302" s="18">
        <f>表格3[[#This Row],[損益金額]]/自有資金</f>
        <v>-7.0036196313746857E-2</v>
      </c>
    </row>
    <row r="303" spans="1:11" x14ac:dyDescent="0.4">
      <c r="A303" s="6">
        <v>43200</v>
      </c>
      <c r="B303" s="4">
        <v>36.5197</v>
      </c>
      <c r="C303" s="15"/>
      <c r="D303" s="16">
        <f>IFERROR(VLOOKUP(A302,配息表[],2,FALSE),0)*G302</f>
        <v>0</v>
      </c>
      <c r="E303" s="4">
        <f>IF(MONTH(表格3[[#This Row],[Date]])&lt;&gt;MONTH(A302),貸款金額*貸款利率/12,0)</f>
        <v>0</v>
      </c>
      <c r="F303" s="19">
        <f>(表格3[[#This Row],[投入金額]]+表格3[[#This Row],[配息]]-表格3[[#This Row],[利息]])/表格3[[#This Row],[Close]]</f>
        <v>0</v>
      </c>
      <c r="G303" s="4">
        <f>表格3[[#This Row],[增減股數]]+G302</f>
        <v>25477.064371438635</v>
      </c>
      <c r="H303" s="17">
        <f>表格3[[#This Row],[累計股數]]*表格3[[#This Row],[Close]]</f>
        <v>930414.7477256275</v>
      </c>
      <c r="I303" s="17">
        <f>表格3[[#This Row],[資產價值]]-投入金額</f>
        <v>-69585.252274372499</v>
      </c>
      <c r="J303" s="17">
        <f>自有資金+表格3[[#This Row],[損益金額]]</f>
        <v>930414.7477256275</v>
      </c>
      <c r="K303" s="18">
        <f>表格3[[#This Row],[損益金額]]/自有資金</f>
        <v>-6.9585252274372497E-2</v>
      </c>
    </row>
    <row r="304" spans="1:11" x14ac:dyDescent="0.4">
      <c r="A304" s="6">
        <v>43201</v>
      </c>
      <c r="B304" s="4">
        <v>36.554099999999998</v>
      </c>
      <c r="C304" s="15"/>
      <c r="D304" s="16">
        <f>IFERROR(VLOOKUP(A303,配息表[],2,FALSE),0)*G303</f>
        <v>0</v>
      </c>
      <c r="E304" s="4">
        <f>IF(MONTH(表格3[[#This Row],[Date]])&lt;&gt;MONTH(A303),貸款金額*貸款利率/12,0)</f>
        <v>0</v>
      </c>
      <c r="F304" s="19">
        <f>(表格3[[#This Row],[投入金額]]+表格3[[#This Row],[配息]]-表格3[[#This Row],[利息]])/表格3[[#This Row],[Close]]</f>
        <v>0</v>
      </c>
      <c r="G304" s="4">
        <f>表格3[[#This Row],[增減股數]]+G303</f>
        <v>25477.064371438635</v>
      </c>
      <c r="H304" s="17">
        <f>表格3[[#This Row],[累計股數]]*表格3[[#This Row],[Close]]</f>
        <v>931291.15874000499</v>
      </c>
      <c r="I304" s="17">
        <f>表格3[[#This Row],[資產價值]]-投入金額</f>
        <v>-68708.84125999501</v>
      </c>
      <c r="J304" s="17">
        <f>自有資金+表格3[[#This Row],[損益金額]]</f>
        <v>931291.15874000499</v>
      </c>
      <c r="K304" s="18">
        <f>表格3[[#This Row],[損益金額]]/自有資金</f>
        <v>-6.8708841259995004E-2</v>
      </c>
    </row>
    <row r="305" spans="1:11" x14ac:dyDescent="0.4">
      <c r="A305" s="6">
        <v>43202</v>
      </c>
      <c r="B305" s="4">
        <v>36.437199999999997</v>
      </c>
      <c r="C305" s="15"/>
      <c r="D305" s="16">
        <f>IFERROR(VLOOKUP(A304,配息表[],2,FALSE),0)*G304</f>
        <v>6369.2660928596588</v>
      </c>
      <c r="E305" s="4">
        <f>IF(MONTH(表格3[[#This Row],[Date]])&lt;&gt;MONTH(A304),貸款金額*貸款利率/12,0)</f>
        <v>0</v>
      </c>
      <c r="F305" s="19">
        <f>(表格3[[#This Row],[投入金額]]+表格3[[#This Row],[配息]]-表格3[[#This Row],[利息]])/表格3[[#This Row],[Close]]</f>
        <v>174.8011947366883</v>
      </c>
      <c r="G305" s="4">
        <f>表格3[[#This Row],[增減股數]]+G304</f>
        <v>25651.865566175322</v>
      </c>
      <c r="H305" s="17">
        <f>表格3[[#This Row],[累計股數]]*表格3[[#This Row],[Close]]</f>
        <v>934682.15600784332</v>
      </c>
      <c r="I305" s="17">
        <f>表格3[[#This Row],[資產價值]]-投入金額</f>
        <v>-65317.843992156675</v>
      </c>
      <c r="J305" s="17">
        <f>自有資金+表格3[[#This Row],[損益金額]]</f>
        <v>934682.15600784332</v>
      </c>
      <c r="K305" s="18">
        <f>表格3[[#This Row],[損益金額]]/自有資金</f>
        <v>-6.5317843992156677E-2</v>
      </c>
    </row>
    <row r="306" spans="1:11" x14ac:dyDescent="0.4">
      <c r="A306" s="6">
        <v>43203</v>
      </c>
      <c r="B306" s="4">
        <v>36.494399999999999</v>
      </c>
      <c r="C306" s="15"/>
      <c r="D306" s="16">
        <f>IFERROR(VLOOKUP(A305,配息表[],2,FALSE),0)*G305</f>
        <v>0</v>
      </c>
      <c r="E306" s="4">
        <f>IF(MONTH(表格3[[#This Row],[Date]])&lt;&gt;MONTH(A305),貸款金額*貸款利率/12,0)</f>
        <v>0</v>
      </c>
      <c r="F306" s="19">
        <f>(表格3[[#This Row],[投入金額]]+表格3[[#This Row],[配息]]-表格3[[#This Row],[利息]])/表格3[[#This Row],[Close]]</f>
        <v>0</v>
      </c>
      <c r="G306" s="4">
        <f>表格3[[#This Row],[增減股數]]+G305</f>
        <v>25651.865566175322</v>
      </c>
      <c r="H306" s="17">
        <f>表格3[[#This Row],[累計股數]]*表格3[[#This Row],[Close]]</f>
        <v>936149.44271822867</v>
      </c>
      <c r="I306" s="17">
        <f>表格3[[#This Row],[資產價值]]-投入金額</f>
        <v>-63850.557281771326</v>
      </c>
      <c r="J306" s="17">
        <f>自有資金+表格3[[#This Row],[損益金額]]</f>
        <v>936149.44271822867</v>
      </c>
      <c r="K306" s="18">
        <f>表格3[[#This Row],[損益金額]]/自有資金</f>
        <v>-6.3850557281771331E-2</v>
      </c>
    </row>
    <row r="307" spans="1:11" x14ac:dyDescent="0.4">
      <c r="A307" s="6">
        <v>43206</v>
      </c>
      <c r="B307" s="4">
        <v>36.659799999999997</v>
      </c>
      <c r="C307" s="15"/>
      <c r="D307" s="16">
        <f>IFERROR(VLOOKUP(A306,配息表[],2,FALSE),0)*G306</f>
        <v>0</v>
      </c>
      <c r="E307" s="4">
        <f>IF(MONTH(表格3[[#This Row],[Date]])&lt;&gt;MONTH(A306),貸款金額*貸款利率/12,0)</f>
        <v>0</v>
      </c>
      <c r="F307" s="19">
        <f>(表格3[[#This Row],[投入金額]]+表格3[[#This Row],[配息]]-表格3[[#This Row],[利息]])/表格3[[#This Row],[Close]]</f>
        <v>0</v>
      </c>
      <c r="G307" s="4">
        <f>表格3[[#This Row],[增減股數]]+G306</f>
        <v>25651.865566175322</v>
      </c>
      <c r="H307" s="17">
        <f>表格3[[#This Row],[累計股數]]*表格3[[#This Row],[Close]]</f>
        <v>940392.26128287404</v>
      </c>
      <c r="I307" s="17">
        <f>表格3[[#This Row],[資產價值]]-投入金額</f>
        <v>-59607.738717125962</v>
      </c>
      <c r="J307" s="17">
        <f>自有資金+表格3[[#This Row],[損益金額]]</f>
        <v>940392.26128287404</v>
      </c>
      <c r="K307" s="18">
        <f>表格3[[#This Row],[損益金額]]/自有資金</f>
        <v>-5.9607738717125963E-2</v>
      </c>
    </row>
    <row r="308" spans="1:11" x14ac:dyDescent="0.4">
      <c r="A308" s="6">
        <v>43207</v>
      </c>
      <c r="B308" s="4">
        <v>36.815899999999999</v>
      </c>
      <c r="C308" s="15"/>
      <c r="D308" s="16">
        <f>IFERROR(VLOOKUP(A307,配息表[],2,FALSE),0)*G307</f>
        <v>0</v>
      </c>
      <c r="E308" s="4">
        <f>IF(MONTH(表格3[[#This Row],[Date]])&lt;&gt;MONTH(A307),貸款金額*貸款利率/12,0)</f>
        <v>0</v>
      </c>
      <c r="F308" s="19">
        <f>(表格3[[#This Row],[投入金額]]+表格3[[#This Row],[配息]]-表格3[[#This Row],[利息]])/表格3[[#This Row],[Close]]</f>
        <v>0</v>
      </c>
      <c r="G308" s="4">
        <f>表格3[[#This Row],[增減股數]]+G307</f>
        <v>25651.865566175322</v>
      </c>
      <c r="H308" s="17">
        <f>表格3[[#This Row],[累計股數]]*表格3[[#This Row],[Close]]</f>
        <v>944396.51749775396</v>
      </c>
      <c r="I308" s="17">
        <f>表格3[[#This Row],[資產價值]]-投入金額</f>
        <v>-55603.482502246043</v>
      </c>
      <c r="J308" s="17">
        <f>自有資金+表格3[[#This Row],[損益金額]]</f>
        <v>944396.51749775396</v>
      </c>
      <c r="K308" s="18">
        <f>表格3[[#This Row],[損益金額]]/自有資金</f>
        <v>-5.5603482502246046E-2</v>
      </c>
    </row>
    <row r="309" spans="1:11" x14ac:dyDescent="0.4">
      <c r="A309" s="6">
        <v>43208</v>
      </c>
      <c r="B309" s="4">
        <v>36.4985</v>
      </c>
      <c r="C309" s="15"/>
      <c r="D309" s="16">
        <f>IFERROR(VLOOKUP(A308,配息表[],2,FALSE),0)*G308</f>
        <v>0</v>
      </c>
      <c r="E309" s="4">
        <f>IF(MONTH(表格3[[#This Row],[Date]])&lt;&gt;MONTH(A308),貸款金額*貸款利率/12,0)</f>
        <v>0</v>
      </c>
      <c r="F309" s="19">
        <f>(表格3[[#This Row],[投入金額]]+表格3[[#This Row],[配息]]-表格3[[#This Row],[利息]])/表格3[[#This Row],[Close]]</f>
        <v>0</v>
      </c>
      <c r="G309" s="4">
        <f>表格3[[#This Row],[增減股數]]+G308</f>
        <v>25651.865566175322</v>
      </c>
      <c r="H309" s="17">
        <f>表格3[[#This Row],[累計股數]]*表格3[[#This Row],[Close]]</f>
        <v>936254.61536704993</v>
      </c>
      <c r="I309" s="17">
        <f>表格3[[#This Row],[資產價值]]-投入金額</f>
        <v>-63745.384632950067</v>
      </c>
      <c r="J309" s="17">
        <f>自有資金+表格3[[#This Row],[損益金額]]</f>
        <v>936254.61536704993</v>
      </c>
      <c r="K309" s="18">
        <f>表格3[[#This Row],[損益金額]]/自有資金</f>
        <v>-6.374538463295007E-2</v>
      </c>
    </row>
    <row r="310" spans="1:11" x14ac:dyDescent="0.4">
      <c r="A310" s="6">
        <v>43209</v>
      </c>
      <c r="B310" s="4">
        <v>36.112200000000001</v>
      </c>
      <c r="C310" s="15"/>
      <c r="D310" s="16">
        <f>IFERROR(VLOOKUP(A309,配息表[],2,FALSE),0)*G309</f>
        <v>0</v>
      </c>
      <c r="E310" s="4">
        <f>IF(MONTH(表格3[[#This Row],[Date]])&lt;&gt;MONTH(A309),貸款金額*貸款利率/12,0)</f>
        <v>0</v>
      </c>
      <c r="F310" s="19">
        <f>(表格3[[#This Row],[投入金額]]+表格3[[#This Row],[配息]]-表格3[[#This Row],[利息]])/表格3[[#This Row],[Close]]</f>
        <v>0</v>
      </c>
      <c r="G310" s="4">
        <f>表格3[[#This Row],[增減股數]]+G309</f>
        <v>25651.865566175322</v>
      </c>
      <c r="H310" s="17">
        <f>表格3[[#This Row],[累計股數]]*表格3[[#This Row],[Close]]</f>
        <v>926345.29969883652</v>
      </c>
      <c r="I310" s="17">
        <f>表格3[[#This Row],[資產價值]]-投入金額</f>
        <v>-73654.700301163481</v>
      </c>
      <c r="J310" s="17">
        <f>自有資金+表格3[[#This Row],[損益金額]]</f>
        <v>926345.29969883652</v>
      </c>
      <c r="K310" s="18">
        <f>表格3[[#This Row],[損益金額]]/自有資金</f>
        <v>-7.3654700301163487E-2</v>
      </c>
    </row>
    <row r="311" spans="1:11" x14ac:dyDescent="0.4">
      <c r="A311" s="6">
        <v>43210</v>
      </c>
      <c r="B311" s="4">
        <v>35.950800000000001</v>
      </c>
      <c r="C311" s="15"/>
      <c r="D311" s="16">
        <f>IFERROR(VLOOKUP(A310,配息表[],2,FALSE),0)*G310</f>
        <v>0</v>
      </c>
      <c r="E311" s="4">
        <f>IF(MONTH(表格3[[#This Row],[Date]])&lt;&gt;MONTH(A310),貸款金額*貸款利率/12,0)</f>
        <v>0</v>
      </c>
      <c r="F311" s="19">
        <f>(表格3[[#This Row],[投入金額]]+表格3[[#This Row],[配息]]-表格3[[#This Row],[利息]])/表格3[[#This Row],[Close]]</f>
        <v>0</v>
      </c>
      <c r="G311" s="4">
        <f>表格3[[#This Row],[增減股數]]+G310</f>
        <v>25651.865566175322</v>
      </c>
      <c r="H311" s="17">
        <f>表格3[[#This Row],[累計股數]]*表格3[[#This Row],[Close]]</f>
        <v>922205.08859645575</v>
      </c>
      <c r="I311" s="17">
        <f>表格3[[#This Row],[資產價值]]-投入金額</f>
        <v>-77794.911403544247</v>
      </c>
      <c r="J311" s="17">
        <f>自有資金+表格3[[#This Row],[損益金額]]</f>
        <v>922205.08859645575</v>
      </c>
      <c r="K311" s="18">
        <f>表格3[[#This Row],[損益金額]]/自有資金</f>
        <v>-7.7794911403544248E-2</v>
      </c>
    </row>
    <row r="312" spans="1:11" x14ac:dyDescent="0.4">
      <c r="A312" s="6">
        <v>43213</v>
      </c>
      <c r="B312" s="4">
        <v>36.168399999999998</v>
      </c>
      <c r="C312" s="15"/>
      <c r="D312" s="16">
        <f>IFERROR(VLOOKUP(A311,配息表[],2,FALSE),0)*G311</f>
        <v>0</v>
      </c>
      <c r="E312" s="4">
        <f>IF(MONTH(表格3[[#This Row],[Date]])&lt;&gt;MONTH(A311),貸款金額*貸款利率/12,0)</f>
        <v>0</v>
      </c>
      <c r="F312" s="19">
        <f>(表格3[[#This Row],[投入金額]]+表格3[[#This Row],[配息]]-表格3[[#This Row],[利息]])/表格3[[#This Row],[Close]]</f>
        <v>0</v>
      </c>
      <c r="G312" s="4">
        <f>表格3[[#This Row],[增減股數]]+G311</f>
        <v>25651.865566175322</v>
      </c>
      <c r="H312" s="17">
        <f>表格3[[#This Row],[累計股數]]*表格3[[#This Row],[Close]]</f>
        <v>927786.93454365549</v>
      </c>
      <c r="I312" s="17">
        <f>表格3[[#This Row],[資產價值]]-投入金額</f>
        <v>-72213.065456344513</v>
      </c>
      <c r="J312" s="17">
        <f>自有資金+表格3[[#This Row],[損益金額]]</f>
        <v>927786.93454365549</v>
      </c>
      <c r="K312" s="18">
        <f>表格3[[#This Row],[損益金額]]/自有資金</f>
        <v>-7.2213065456344511E-2</v>
      </c>
    </row>
    <row r="313" spans="1:11" x14ac:dyDescent="0.4">
      <c r="A313" s="6">
        <v>43214</v>
      </c>
      <c r="B313" s="4">
        <v>36.025300000000001</v>
      </c>
      <c r="C313" s="15"/>
      <c r="D313" s="16">
        <f>IFERROR(VLOOKUP(A312,配息表[],2,FALSE),0)*G312</f>
        <v>0</v>
      </c>
      <c r="E313" s="4">
        <f>IF(MONTH(表格3[[#This Row],[Date]])&lt;&gt;MONTH(A312),貸款金額*貸款利率/12,0)</f>
        <v>0</v>
      </c>
      <c r="F313" s="19">
        <f>(表格3[[#This Row],[投入金額]]+表格3[[#This Row],[配息]]-表格3[[#This Row],[利息]])/表格3[[#This Row],[Close]]</f>
        <v>0</v>
      </c>
      <c r="G313" s="4">
        <f>表格3[[#This Row],[增減股數]]+G312</f>
        <v>25651.865566175322</v>
      </c>
      <c r="H313" s="17">
        <f>表格3[[#This Row],[累計股數]]*表格3[[#This Row],[Close]]</f>
        <v>924116.15258113586</v>
      </c>
      <c r="I313" s="17">
        <f>表格3[[#This Row],[資產價值]]-投入金額</f>
        <v>-75883.847418864141</v>
      </c>
      <c r="J313" s="17">
        <f>自有資金+表格3[[#This Row],[損益金額]]</f>
        <v>924116.15258113586</v>
      </c>
      <c r="K313" s="18">
        <f>表格3[[#This Row],[損益金額]]/自有資金</f>
        <v>-7.5883847418864142E-2</v>
      </c>
    </row>
    <row r="314" spans="1:11" x14ac:dyDescent="0.4">
      <c r="A314" s="6">
        <v>43215</v>
      </c>
      <c r="B314" s="4">
        <v>35.906399999999998</v>
      </c>
      <c r="C314" s="15"/>
      <c r="D314" s="16">
        <f>IFERROR(VLOOKUP(A313,配息表[],2,FALSE),0)*G313</f>
        <v>0</v>
      </c>
      <c r="E314" s="4">
        <f>IF(MONTH(表格3[[#This Row],[Date]])&lt;&gt;MONTH(A313),貸款金額*貸款利率/12,0)</f>
        <v>0</v>
      </c>
      <c r="F314" s="19">
        <f>(表格3[[#This Row],[投入金額]]+表格3[[#This Row],[配息]]-表格3[[#This Row],[利息]])/表格3[[#This Row],[Close]]</f>
        <v>0</v>
      </c>
      <c r="G314" s="4">
        <f>表格3[[#This Row],[增減股數]]+G313</f>
        <v>25651.865566175322</v>
      </c>
      <c r="H314" s="17">
        <f>表格3[[#This Row],[累計股數]]*表格3[[#This Row],[Close]]</f>
        <v>921066.14576531749</v>
      </c>
      <c r="I314" s="17">
        <f>表格3[[#This Row],[資產價值]]-投入金額</f>
        <v>-78933.854234682512</v>
      </c>
      <c r="J314" s="17">
        <f>自有資金+表格3[[#This Row],[損益金額]]</f>
        <v>921066.14576531749</v>
      </c>
      <c r="K314" s="18">
        <f>表格3[[#This Row],[損益金額]]/自有資金</f>
        <v>-7.8933854234682507E-2</v>
      </c>
    </row>
    <row r="315" spans="1:11" x14ac:dyDescent="0.4">
      <c r="A315" s="6">
        <v>43216</v>
      </c>
      <c r="B315" s="4">
        <v>36.106400000000001</v>
      </c>
      <c r="C315" s="15"/>
      <c r="D315" s="16">
        <f>IFERROR(VLOOKUP(A314,配息表[],2,FALSE),0)*G314</f>
        <v>0</v>
      </c>
      <c r="E315" s="4">
        <f>IF(MONTH(表格3[[#This Row],[Date]])&lt;&gt;MONTH(A314),貸款金額*貸款利率/12,0)</f>
        <v>0</v>
      </c>
      <c r="F315" s="19">
        <f>(表格3[[#This Row],[投入金額]]+表格3[[#This Row],[配息]]-表格3[[#This Row],[利息]])/表格3[[#This Row],[Close]]</f>
        <v>0</v>
      </c>
      <c r="G315" s="4">
        <f>表格3[[#This Row],[增減股數]]+G314</f>
        <v>25651.865566175322</v>
      </c>
      <c r="H315" s="17">
        <f>表格3[[#This Row],[累計股數]]*表格3[[#This Row],[Close]]</f>
        <v>926196.51887855271</v>
      </c>
      <c r="I315" s="17">
        <f>表格3[[#This Row],[資產價值]]-投入金額</f>
        <v>-73803.481121447287</v>
      </c>
      <c r="J315" s="17">
        <f>自有資金+表格3[[#This Row],[損益金額]]</f>
        <v>926196.51887855271</v>
      </c>
      <c r="K315" s="18">
        <f>表格3[[#This Row],[損益金額]]/自有資金</f>
        <v>-7.3803481121447287E-2</v>
      </c>
    </row>
    <row r="316" spans="1:11" x14ac:dyDescent="0.4">
      <c r="A316" s="6">
        <v>43217</v>
      </c>
      <c r="B316" s="4">
        <v>36.305900000000001</v>
      </c>
      <c r="C316" s="15"/>
      <c r="D316" s="16">
        <f>IFERROR(VLOOKUP(A315,配息表[],2,FALSE),0)*G315</f>
        <v>0</v>
      </c>
      <c r="E316" s="4">
        <f>IF(MONTH(表格3[[#This Row],[Date]])&lt;&gt;MONTH(A315),貸款金額*貸款利率/12,0)</f>
        <v>0</v>
      </c>
      <c r="F316" s="19">
        <f>(表格3[[#This Row],[投入金額]]+表格3[[#This Row],[配息]]-表格3[[#This Row],[利息]])/表格3[[#This Row],[Close]]</f>
        <v>0</v>
      </c>
      <c r="G316" s="4">
        <f>表格3[[#This Row],[增減股數]]+G315</f>
        <v>25651.865566175322</v>
      </c>
      <c r="H316" s="17">
        <f>表格3[[#This Row],[累計股數]]*表格3[[#This Row],[Close]]</f>
        <v>931314.06605900463</v>
      </c>
      <c r="I316" s="17">
        <f>表格3[[#This Row],[資產價值]]-投入金額</f>
        <v>-68685.933940995368</v>
      </c>
      <c r="J316" s="17">
        <f>自有資金+表格3[[#This Row],[損益金額]]</f>
        <v>931314.06605900463</v>
      </c>
      <c r="K316" s="18">
        <f>表格3[[#This Row],[損益金額]]/自有資金</f>
        <v>-6.868593394099537E-2</v>
      </c>
    </row>
    <row r="317" spans="1:11" x14ac:dyDescent="0.4">
      <c r="A317" s="6">
        <v>43220</v>
      </c>
      <c r="B317" s="4">
        <v>36.494</v>
      </c>
      <c r="C317" s="15"/>
      <c r="D317" s="16">
        <f>IFERROR(VLOOKUP(A316,配息表[],2,FALSE),0)*G316</f>
        <v>0</v>
      </c>
      <c r="E317" s="4">
        <f>IF(MONTH(表格3[[#This Row],[Date]])&lt;&gt;MONTH(A316),貸款金額*貸款利率/12,0)</f>
        <v>0</v>
      </c>
      <c r="F317" s="19">
        <f>(表格3[[#This Row],[投入金額]]+表格3[[#This Row],[配息]]-表格3[[#This Row],[利息]])/表格3[[#This Row],[Close]]</f>
        <v>0</v>
      </c>
      <c r="G317" s="4">
        <f>表格3[[#This Row],[增減股數]]+G316</f>
        <v>25651.865566175322</v>
      </c>
      <c r="H317" s="17">
        <f>表格3[[#This Row],[累計股數]]*表格3[[#This Row],[Close]]</f>
        <v>936139.18197200214</v>
      </c>
      <c r="I317" s="17">
        <f>表格3[[#This Row],[資產價值]]-投入金額</f>
        <v>-63860.818027997855</v>
      </c>
      <c r="J317" s="17">
        <f>自有資金+表格3[[#This Row],[損益金額]]</f>
        <v>936139.18197200214</v>
      </c>
      <c r="K317" s="18">
        <f>表格3[[#This Row],[損益金額]]/自有資金</f>
        <v>-6.3860818027997854E-2</v>
      </c>
    </row>
    <row r="318" spans="1:11" x14ac:dyDescent="0.4">
      <c r="A318" s="6">
        <v>43222</v>
      </c>
      <c r="B318" s="4">
        <v>36.418100000000003</v>
      </c>
      <c r="C318" s="15"/>
      <c r="D318" s="16">
        <f>IFERROR(VLOOKUP(A317,配息表[],2,FALSE),0)*G317</f>
        <v>0</v>
      </c>
      <c r="E318" s="4">
        <f>IF(MONTH(表格3[[#This Row],[Date]])&lt;&gt;MONTH(A317),貸款金額*貸款利率/12,0)</f>
        <v>0</v>
      </c>
      <c r="F318" s="19">
        <f>(表格3[[#This Row],[投入金額]]+表格3[[#This Row],[配息]]-表格3[[#This Row],[利息]])/表格3[[#This Row],[Close]]</f>
        <v>0</v>
      </c>
      <c r="G318" s="4">
        <f>表格3[[#This Row],[增減股數]]+G317</f>
        <v>25651.865566175322</v>
      </c>
      <c r="H318" s="17">
        <f>表格3[[#This Row],[累計股數]]*表格3[[#This Row],[Close]]</f>
        <v>934192.20537552959</v>
      </c>
      <c r="I318" s="17">
        <f>表格3[[#This Row],[資產價值]]-投入金額</f>
        <v>-65807.794624470407</v>
      </c>
      <c r="J318" s="17">
        <f>自有資金+表格3[[#This Row],[損益金額]]</f>
        <v>934192.20537552959</v>
      </c>
      <c r="K318" s="18">
        <f>表格3[[#This Row],[損益金額]]/自有資金</f>
        <v>-6.5807794624470409E-2</v>
      </c>
    </row>
    <row r="319" spans="1:11" x14ac:dyDescent="0.4">
      <c r="A319" s="6">
        <v>43223</v>
      </c>
      <c r="B319" s="4">
        <v>36.5047</v>
      </c>
      <c r="C319" s="15"/>
      <c r="D319" s="16">
        <f>IFERROR(VLOOKUP(A318,配息表[],2,FALSE),0)*G318</f>
        <v>0</v>
      </c>
      <c r="E319" s="4">
        <f>IF(MONTH(表格3[[#This Row],[Date]])&lt;&gt;MONTH(A318),貸款金額*貸款利率/12,0)</f>
        <v>0</v>
      </c>
      <c r="F319" s="19">
        <f>(表格3[[#This Row],[投入金額]]+表格3[[#This Row],[配息]]-表格3[[#This Row],[利息]])/表格3[[#This Row],[Close]]</f>
        <v>0</v>
      </c>
      <c r="G319" s="4">
        <f>表格3[[#This Row],[增減股數]]+G318</f>
        <v>25651.865566175322</v>
      </c>
      <c r="H319" s="17">
        <f>表格3[[#This Row],[累計股數]]*表格3[[#This Row],[Close]]</f>
        <v>936413.65693356027</v>
      </c>
      <c r="I319" s="17">
        <f>表格3[[#This Row],[資產價值]]-投入金額</f>
        <v>-63586.343066439731</v>
      </c>
      <c r="J319" s="17">
        <f>自有資金+表格3[[#This Row],[損益金額]]</f>
        <v>936413.65693356027</v>
      </c>
      <c r="K319" s="18">
        <f>表格3[[#This Row],[損益金額]]/自有資金</f>
        <v>-6.3586343066439732E-2</v>
      </c>
    </row>
    <row r="320" spans="1:11" x14ac:dyDescent="0.4">
      <c r="A320" s="6">
        <v>43224</v>
      </c>
      <c r="B320" s="4">
        <v>36.520800000000001</v>
      </c>
      <c r="C320" s="15"/>
      <c r="D320" s="16">
        <f>IFERROR(VLOOKUP(A319,配息表[],2,FALSE),0)*G319</f>
        <v>0</v>
      </c>
      <c r="E320" s="4">
        <f>IF(MONTH(表格3[[#This Row],[Date]])&lt;&gt;MONTH(A319),貸款金額*貸款利率/12,0)</f>
        <v>0</v>
      </c>
      <c r="F320" s="19">
        <f>(表格3[[#This Row],[投入金額]]+表格3[[#This Row],[配息]]-表格3[[#This Row],[利息]])/表格3[[#This Row],[Close]]</f>
        <v>0</v>
      </c>
      <c r="G320" s="4">
        <f>表格3[[#This Row],[增減股數]]+G319</f>
        <v>25651.865566175322</v>
      </c>
      <c r="H320" s="17">
        <f>表格3[[#This Row],[累計股數]]*表格3[[#This Row],[Close]]</f>
        <v>936826.65196917567</v>
      </c>
      <c r="I320" s="17">
        <f>表格3[[#This Row],[資產價值]]-投入金額</f>
        <v>-63173.348030824331</v>
      </c>
      <c r="J320" s="17">
        <f>自有資金+表格3[[#This Row],[損益金額]]</f>
        <v>936826.65196917567</v>
      </c>
      <c r="K320" s="18">
        <f>表格3[[#This Row],[損益金額]]/自有資金</f>
        <v>-6.3173348030824333E-2</v>
      </c>
    </row>
    <row r="321" spans="1:11" x14ac:dyDescent="0.4">
      <c r="A321" s="6">
        <v>43227</v>
      </c>
      <c r="B321" s="4">
        <v>36.579900000000002</v>
      </c>
      <c r="C321" s="15"/>
      <c r="D321" s="16">
        <f>IFERROR(VLOOKUP(A320,配息表[],2,FALSE),0)*G320</f>
        <v>0</v>
      </c>
      <c r="E321" s="4">
        <f>IF(MONTH(表格3[[#This Row],[Date]])&lt;&gt;MONTH(A320),貸款金額*貸款利率/12,0)</f>
        <v>0</v>
      </c>
      <c r="F321" s="19">
        <f>(表格3[[#This Row],[投入金額]]+表格3[[#This Row],[配息]]-表格3[[#This Row],[利息]])/表格3[[#This Row],[Close]]</f>
        <v>0</v>
      </c>
      <c r="G321" s="4">
        <f>表格3[[#This Row],[增減股數]]+G320</f>
        <v>25651.865566175322</v>
      </c>
      <c r="H321" s="17">
        <f>表格3[[#This Row],[累計股數]]*表格3[[#This Row],[Close]]</f>
        <v>938342.67722413666</v>
      </c>
      <c r="I321" s="17">
        <f>表格3[[#This Row],[資產價值]]-投入金額</f>
        <v>-61657.322775863344</v>
      </c>
      <c r="J321" s="17">
        <f>自有資金+表格3[[#This Row],[損益金額]]</f>
        <v>938342.67722413666</v>
      </c>
      <c r="K321" s="18">
        <f>表格3[[#This Row],[損益金額]]/自有資金</f>
        <v>-6.1657322775863346E-2</v>
      </c>
    </row>
    <row r="322" spans="1:11" x14ac:dyDescent="0.4">
      <c r="A322" s="6">
        <v>43228</v>
      </c>
      <c r="B322" s="4">
        <v>36.546199999999999</v>
      </c>
      <c r="C322" s="15"/>
      <c r="D322" s="16">
        <f>IFERROR(VLOOKUP(A321,配息表[],2,FALSE),0)*G321</f>
        <v>0</v>
      </c>
      <c r="E322" s="4">
        <f>IF(MONTH(表格3[[#This Row],[Date]])&lt;&gt;MONTH(A321),貸款金額*貸款利率/12,0)</f>
        <v>0</v>
      </c>
      <c r="F322" s="19">
        <f>(表格3[[#This Row],[投入金額]]+表格3[[#This Row],[配息]]-表格3[[#This Row],[利息]])/表格3[[#This Row],[Close]]</f>
        <v>0</v>
      </c>
      <c r="G322" s="4">
        <f>表格3[[#This Row],[增減股數]]+G321</f>
        <v>25651.865566175322</v>
      </c>
      <c r="H322" s="17">
        <f>表格3[[#This Row],[累計股數]]*表格3[[#This Row],[Close]]</f>
        <v>937478.20935455651</v>
      </c>
      <c r="I322" s="17">
        <f>表格3[[#This Row],[資產價值]]-投入金額</f>
        <v>-62521.790645443485</v>
      </c>
      <c r="J322" s="17">
        <f>自有資金+表格3[[#This Row],[損益金額]]</f>
        <v>937478.20935455651</v>
      </c>
      <c r="K322" s="18">
        <f>表格3[[#This Row],[損益金額]]/自有資金</f>
        <v>-6.2521790645443484E-2</v>
      </c>
    </row>
    <row r="323" spans="1:11" x14ac:dyDescent="0.4">
      <c r="A323" s="6">
        <v>43229</v>
      </c>
      <c r="B323" s="4">
        <v>36.532299999999999</v>
      </c>
      <c r="C323" s="15"/>
      <c r="D323" s="16">
        <f>IFERROR(VLOOKUP(A322,配息表[],2,FALSE),0)*G322</f>
        <v>0</v>
      </c>
      <c r="E323" s="4">
        <f>IF(MONTH(表格3[[#This Row],[Date]])&lt;&gt;MONTH(A322),貸款金額*貸款利率/12,0)</f>
        <v>0</v>
      </c>
      <c r="F323" s="19">
        <f>(表格3[[#This Row],[投入金額]]+表格3[[#This Row],[配息]]-表格3[[#This Row],[利息]])/表格3[[#This Row],[Close]]</f>
        <v>0</v>
      </c>
      <c r="G323" s="4">
        <f>表格3[[#This Row],[增減股數]]+G322</f>
        <v>25651.865566175322</v>
      </c>
      <c r="H323" s="17">
        <f>表格3[[#This Row],[累計股數]]*表格3[[#This Row],[Close]]</f>
        <v>937121.64842318674</v>
      </c>
      <c r="I323" s="17">
        <f>表格3[[#This Row],[資產價值]]-投入金額</f>
        <v>-62878.351576813264</v>
      </c>
      <c r="J323" s="17">
        <f>自有資金+表格3[[#This Row],[損益金額]]</f>
        <v>937121.64842318674</v>
      </c>
      <c r="K323" s="18">
        <f>表格3[[#This Row],[損益金額]]/自有資金</f>
        <v>-6.2878351576813263E-2</v>
      </c>
    </row>
    <row r="324" spans="1:11" x14ac:dyDescent="0.4">
      <c r="A324" s="6">
        <v>43230</v>
      </c>
      <c r="B324" s="4">
        <v>36.632599999999996</v>
      </c>
      <c r="C324" s="15"/>
      <c r="D324" s="16">
        <f>IFERROR(VLOOKUP(A323,配息表[],2,FALSE),0)*G323</f>
        <v>0</v>
      </c>
      <c r="E324" s="4">
        <f>IF(MONTH(表格3[[#This Row],[Date]])&lt;&gt;MONTH(A323),貸款金額*貸款利率/12,0)</f>
        <v>0</v>
      </c>
      <c r="F324" s="19">
        <f>(表格3[[#This Row],[投入金額]]+表格3[[#This Row],[配息]]-表格3[[#This Row],[利息]])/表格3[[#This Row],[Close]]</f>
        <v>0</v>
      </c>
      <c r="G324" s="4">
        <f>表格3[[#This Row],[增減股數]]+G323</f>
        <v>25651.865566175322</v>
      </c>
      <c r="H324" s="17">
        <f>表格3[[#This Row],[累計股數]]*表格3[[#This Row],[Close]]</f>
        <v>939694.53053947398</v>
      </c>
      <c r="I324" s="17">
        <f>表格3[[#This Row],[資產價值]]-投入金額</f>
        <v>-60305.469460526016</v>
      </c>
      <c r="J324" s="17">
        <f>自有資金+表格3[[#This Row],[損益金額]]</f>
        <v>939694.53053947398</v>
      </c>
      <c r="K324" s="18">
        <f>表格3[[#This Row],[損益金額]]/自有資金</f>
        <v>-6.0305469460526014E-2</v>
      </c>
    </row>
    <row r="325" spans="1:11" x14ac:dyDescent="0.4">
      <c r="A325" s="6">
        <v>43231</v>
      </c>
      <c r="B325" s="4">
        <v>36.595399999999998</v>
      </c>
      <c r="C325" s="15"/>
      <c r="D325" s="16">
        <f>IFERROR(VLOOKUP(A324,配息表[],2,FALSE),0)*G324</f>
        <v>0</v>
      </c>
      <c r="E325" s="4">
        <f>IF(MONTH(表格3[[#This Row],[Date]])&lt;&gt;MONTH(A324),貸款金額*貸款利率/12,0)</f>
        <v>0</v>
      </c>
      <c r="F325" s="19">
        <f>(表格3[[#This Row],[投入金額]]+表格3[[#This Row],[配息]]-表格3[[#This Row],[利息]])/表格3[[#This Row],[Close]]</f>
        <v>0</v>
      </c>
      <c r="G325" s="4">
        <f>表格3[[#This Row],[增減股數]]+G324</f>
        <v>25651.865566175322</v>
      </c>
      <c r="H325" s="17">
        <f>表格3[[#This Row],[累計股數]]*表格3[[#This Row],[Close]]</f>
        <v>938740.28114041232</v>
      </c>
      <c r="I325" s="17">
        <f>表格3[[#This Row],[資產價值]]-投入金額</f>
        <v>-61259.71885958768</v>
      </c>
      <c r="J325" s="17">
        <f>自有資金+表格3[[#This Row],[損益金額]]</f>
        <v>938740.28114041232</v>
      </c>
      <c r="K325" s="18">
        <f>表格3[[#This Row],[損益金額]]/自有資金</f>
        <v>-6.1259718859587677E-2</v>
      </c>
    </row>
    <row r="326" spans="1:11" x14ac:dyDescent="0.4">
      <c r="A326" s="6">
        <v>43234</v>
      </c>
      <c r="B326" s="4">
        <v>36.482399999999998</v>
      </c>
      <c r="C326" s="15"/>
      <c r="D326" s="16">
        <f>IFERROR(VLOOKUP(A325,配息表[],2,FALSE),0)*G325</f>
        <v>0</v>
      </c>
      <c r="E326" s="4">
        <f>IF(MONTH(表格3[[#This Row],[Date]])&lt;&gt;MONTH(A325),貸款金額*貸款利率/12,0)</f>
        <v>0</v>
      </c>
      <c r="F326" s="19">
        <f>(表格3[[#This Row],[投入金額]]+表格3[[#This Row],[配息]]-表格3[[#This Row],[利息]])/表格3[[#This Row],[Close]]</f>
        <v>0</v>
      </c>
      <c r="G326" s="4">
        <f>表格3[[#This Row],[增減股數]]+G325</f>
        <v>25651.865566175322</v>
      </c>
      <c r="H326" s="17">
        <f>表格3[[#This Row],[累計股數]]*表格3[[#This Row],[Close]]</f>
        <v>935841.62033143453</v>
      </c>
      <c r="I326" s="17">
        <f>表格3[[#This Row],[資產價值]]-投入金額</f>
        <v>-64158.379668565467</v>
      </c>
      <c r="J326" s="17">
        <f>自有資金+表格3[[#This Row],[損益金額]]</f>
        <v>935841.62033143453</v>
      </c>
      <c r="K326" s="18">
        <f>表格3[[#This Row],[損益金額]]/自有資金</f>
        <v>-6.4158379668565468E-2</v>
      </c>
    </row>
    <row r="327" spans="1:11" x14ac:dyDescent="0.4">
      <c r="A327" s="6">
        <v>43235</v>
      </c>
      <c r="B327" s="4">
        <v>36.129100000000001</v>
      </c>
      <c r="C327" s="15"/>
      <c r="D327" s="16">
        <f>IFERROR(VLOOKUP(A326,配息表[],2,FALSE),0)*G326</f>
        <v>0</v>
      </c>
      <c r="E327" s="4">
        <f>IF(MONTH(表格3[[#This Row],[Date]])&lt;&gt;MONTH(A326),貸款金額*貸款利率/12,0)</f>
        <v>0</v>
      </c>
      <c r="F327" s="19">
        <f>(表格3[[#This Row],[投入金額]]+表格3[[#This Row],[配息]]-表格3[[#This Row],[利息]])/表格3[[#This Row],[Close]]</f>
        <v>0</v>
      </c>
      <c r="G327" s="4">
        <f>表格3[[#This Row],[增減股數]]+G326</f>
        <v>25651.865566175322</v>
      </c>
      <c r="H327" s="17">
        <f>表格3[[#This Row],[累計股數]]*表格3[[#This Row],[Close]]</f>
        <v>926778.81622690486</v>
      </c>
      <c r="I327" s="17">
        <f>表格3[[#This Row],[資產價值]]-投入金額</f>
        <v>-73221.183773095137</v>
      </c>
      <c r="J327" s="17">
        <f>自有資金+表格3[[#This Row],[損益金額]]</f>
        <v>926778.81622690486</v>
      </c>
      <c r="K327" s="18">
        <f>表格3[[#This Row],[損益金額]]/自有資金</f>
        <v>-7.3221183773095139E-2</v>
      </c>
    </row>
    <row r="328" spans="1:11" x14ac:dyDescent="0.4">
      <c r="A328" s="6">
        <v>43236</v>
      </c>
      <c r="B328" s="4">
        <v>36.077300000000001</v>
      </c>
      <c r="C328" s="15"/>
      <c r="D328" s="16">
        <f>IFERROR(VLOOKUP(A327,配息表[],2,FALSE),0)*G327</f>
        <v>0</v>
      </c>
      <c r="E328" s="4">
        <f>IF(MONTH(表格3[[#This Row],[Date]])&lt;&gt;MONTH(A327),貸款金額*貸款利率/12,0)</f>
        <v>0</v>
      </c>
      <c r="F328" s="19">
        <f>(表格3[[#This Row],[投入金額]]+表格3[[#This Row],[配息]]-表格3[[#This Row],[利息]])/表格3[[#This Row],[Close]]</f>
        <v>0</v>
      </c>
      <c r="G328" s="4">
        <f>表格3[[#This Row],[增減股數]]+G327</f>
        <v>25651.865566175322</v>
      </c>
      <c r="H328" s="17">
        <f>表格3[[#This Row],[累計股數]]*表格3[[#This Row],[Close]]</f>
        <v>925450.04959057702</v>
      </c>
      <c r="I328" s="17">
        <f>表格3[[#This Row],[資產價值]]-投入金額</f>
        <v>-74549.950409422978</v>
      </c>
      <c r="J328" s="17">
        <f>自有資金+表格3[[#This Row],[損益金額]]</f>
        <v>925450.04959057702</v>
      </c>
      <c r="K328" s="18">
        <f>表格3[[#This Row],[損益金額]]/自有資金</f>
        <v>-7.4549950409422971E-2</v>
      </c>
    </row>
    <row r="329" spans="1:11" x14ac:dyDescent="0.4">
      <c r="A329" s="6">
        <v>43237</v>
      </c>
      <c r="B329" s="4">
        <v>35.919800000000002</v>
      </c>
      <c r="C329" s="15"/>
      <c r="D329" s="16">
        <f>IFERROR(VLOOKUP(A328,配息表[],2,FALSE),0)*G328</f>
        <v>0</v>
      </c>
      <c r="E329" s="4">
        <f>IF(MONTH(表格3[[#This Row],[Date]])&lt;&gt;MONTH(A328),貸款金額*貸款利率/12,0)</f>
        <v>0</v>
      </c>
      <c r="F329" s="19">
        <f>(表格3[[#This Row],[投入金額]]+表格3[[#This Row],[配息]]-表格3[[#This Row],[利息]])/表格3[[#This Row],[Close]]</f>
        <v>0</v>
      </c>
      <c r="G329" s="4">
        <f>表格3[[#This Row],[增減股數]]+G328</f>
        <v>25651.865566175322</v>
      </c>
      <c r="H329" s="17">
        <f>表格3[[#This Row],[累計股數]]*表格3[[#This Row],[Close]]</f>
        <v>921409.88076390442</v>
      </c>
      <c r="I329" s="17">
        <f>表格3[[#This Row],[資產價值]]-投入金額</f>
        <v>-78590.119236095576</v>
      </c>
      <c r="J329" s="17">
        <f>自有資金+表格3[[#This Row],[損益金額]]</f>
        <v>921409.88076390442</v>
      </c>
      <c r="K329" s="18">
        <f>表格3[[#This Row],[損益金額]]/自有資金</f>
        <v>-7.8590119236095574E-2</v>
      </c>
    </row>
    <row r="330" spans="1:11" x14ac:dyDescent="0.4">
      <c r="A330" s="6">
        <v>43238</v>
      </c>
      <c r="B330" s="4">
        <v>36.182099999999998</v>
      </c>
      <c r="C330" s="15"/>
      <c r="D330" s="16">
        <f>IFERROR(VLOOKUP(A329,配息表[],2,FALSE),0)*G329</f>
        <v>0</v>
      </c>
      <c r="E330" s="4">
        <f>IF(MONTH(表格3[[#This Row],[Date]])&lt;&gt;MONTH(A329),貸款金額*貸款利率/12,0)</f>
        <v>0</v>
      </c>
      <c r="F330" s="19">
        <f>(表格3[[#This Row],[投入金額]]+表格3[[#This Row],[配息]]-表格3[[#This Row],[利息]])/表格3[[#This Row],[Close]]</f>
        <v>0</v>
      </c>
      <c r="G330" s="4">
        <f>表格3[[#This Row],[增減股數]]+G329</f>
        <v>25651.865566175322</v>
      </c>
      <c r="H330" s="17">
        <f>表格3[[#This Row],[累計股數]]*表格3[[#This Row],[Close]]</f>
        <v>928138.36510191206</v>
      </c>
      <c r="I330" s="17">
        <f>表格3[[#This Row],[資產價值]]-投入金額</f>
        <v>-71861.634898087941</v>
      </c>
      <c r="J330" s="17">
        <f>自有資金+表格3[[#This Row],[損益金額]]</f>
        <v>928138.36510191206</v>
      </c>
      <c r="K330" s="18">
        <f>表格3[[#This Row],[損益金額]]/自有資金</f>
        <v>-7.1861634898087945E-2</v>
      </c>
    </row>
    <row r="331" spans="1:11" x14ac:dyDescent="0.4">
      <c r="A331" s="6">
        <v>43241</v>
      </c>
      <c r="B331" s="4">
        <v>36.318199999999997</v>
      </c>
      <c r="C331" s="15"/>
      <c r="D331" s="16">
        <f>IFERROR(VLOOKUP(A330,配息表[],2,FALSE),0)*G330</f>
        <v>0</v>
      </c>
      <c r="E331" s="4">
        <f>IF(MONTH(表格3[[#This Row],[Date]])&lt;&gt;MONTH(A330),貸款金額*貸款利率/12,0)</f>
        <v>0</v>
      </c>
      <c r="F331" s="19">
        <f>(表格3[[#This Row],[投入金額]]+表格3[[#This Row],[配息]]-表格3[[#This Row],[利息]])/表格3[[#This Row],[Close]]</f>
        <v>0</v>
      </c>
      <c r="G331" s="4">
        <f>表格3[[#This Row],[增減股數]]+G330</f>
        <v>25651.865566175322</v>
      </c>
      <c r="H331" s="17">
        <f>表格3[[#This Row],[累計股數]]*表格3[[#This Row],[Close]]</f>
        <v>931629.58400546852</v>
      </c>
      <c r="I331" s="17">
        <f>表格3[[#This Row],[資產價值]]-投入金額</f>
        <v>-68370.415994531475</v>
      </c>
      <c r="J331" s="17">
        <f>自有資金+表格3[[#This Row],[損益金額]]</f>
        <v>931629.58400546852</v>
      </c>
      <c r="K331" s="18">
        <f>表格3[[#This Row],[損益金額]]/自有資金</f>
        <v>-6.8370415994531475E-2</v>
      </c>
    </row>
    <row r="332" spans="1:11" x14ac:dyDescent="0.4">
      <c r="A332" s="6">
        <v>43242</v>
      </c>
      <c r="B332" s="4">
        <v>36.114600000000003</v>
      </c>
      <c r="C332" s="15"/>
      <c r="D332" s="16">
        <f>IFERROR(VLOOKUP(A331,配息表[],2,FALSE),0)*G331</f>
        <v>0</v>
      </c>
      <c r="E332" s="4">
        <f>IF(MONTH(表格3[[#This Row],[Date]])&lt;&gt;MONTH(A331),貸款金額*貸款利率/12,0)</f>
        <v>0</v>
      </c>
      <c r="F332" s="19">
        <f>(表格3[[#This Row],[投入金額]]+表格3[[#This Row],[配息]]-表格3[[#This Row],[利息]])/表格3[[#This Row],[Close]]</f>
        <v>0</v>
      </c>
      <c r="G332" s="4">
        <f>表格3[[#This Row],[增減股數]]+G331</f>
        <v>25651.865566175322</v>
      </c>
      <c r="H332" s="17">
        <f>表格3[[#This Row],[累計股數]]*表格3[[#This Row],[Close]]</f>
        <v>926406.86417619535</v>
      </c>
      <c r="I332" s="17">
        <f>表格3[[#This Row],[資產價值]]-投入金額</f>
        <v>-73593.135823804652</v>
      </c>
      <c r="J332" s="17">
        <f>自有資金+表格3[[#This Row],[損益金額]]</f>
        <v>926406.86417619535</v>
      </c>
      <c r="K332" s="18">
        <f>表格3[[#This Row],[損益金額]]/自有資金</f>
        <v>-7.3593135823804653E-2</v>
      </c>
    </row>
    <row r="333" spans="1:11" x14ac:dyDescent="0.4">
      <c r="A333" s="6">
        <v>43243</v>
      </c>
      <c r="B333" s="4">
        <v>36.342300000000002</v>
      </c>
      <c r="C333" s="15"/>
      <c r="D333" s="16">
        <f>IFERROR(VLOOKUP(A332,配息表[],2,FALSE),0)*G332</f>
        <v>0</v>
      </c>
      <c r="E333" s="4">
        <f>IF(MONTH(表格3[[#This Row],[Date]])&lt;&gt;MONTH(A332),貸款金額*貸款利率/12,0)</f>
        <v>0</v>
      </c>
      <c r="F333" s="19">
        <f>(表格3[[#This Row],[投入金額]]+表格3[[#This Row],[配息]]-表格3[[#This Row],[利息]])/表格3[[#This Row],[Close]]</f>
        <v>0</v>
      </c>
      <c r="G333" s="4">
        <f>表格3[[#This Row],[增減股數]]+G332</f>
        <v>25651.865566175322</v>
      </c>
      <c r="H333" s="17">
        <f>表格3[[#This Row],[累計股數]]*表格3[[#This Row],[Close]]</f>
        <v>932247.79396561347</v>
      </c>
      <c r="I333" s="17">
        <f>表格3[[#This Row],[資產價值]]-投入金額</f>
        <v>-67752.206034386531</v>
      </c>
      <c r="J333" s="17">
        <f>自有資金+表格3[[#This Row],[損益金額]]</f>
        <v>932247.79396561347</v>
      </c>
      <c r="K333" s="18">
        <f>表格3[[#This Row],[損益金額]]/自有資金</f>
        <v>-6.7752206034386531E-2</v>
      </c>
    </row>
    <row r="334" spans="1:11" x14ac:dyDescent="0.4">
      <c r="A334" s="6">
        <v>43244</v>
      </c>
      <c r="B334" s="4">
        <v>36.4895</v>
      </c>
      <c r="C334" s="15"/>
      <c r="D334" s="16">
        <f>IFERROR(VLOOKUP(A333,配息表[],2,FALSE),0)*G333</f>
        <v>0</v>
      </c>
      <c r="E334" s="4">
        <f>IF(MONTH(表格3[[#This Row],[Date]])&lt;&gt;MONTH(A333),貸款金額*貸款利率/12,0)</f>
        <v>0</v>
      </c>
      <c r="F334" s="19">
        <f>(表格3[[#This Row],[投入金額]]+表格3[[#This Row],[配息]]-表格3[[#This Row],[利息]])/表格3[[#This Row],[Close]]</f>
        <v>0</v>
      </c>
      <c r="G334" s="4">
        <f>表格3[[#This Row],[增減股數]]+G333</f>
        <v>25651.865566175322</v>
      </c>
      <c r="H334" s="17">
        <f>表格3[[#This Row],[累計股數]]*表格3[[#This Row],[Close]]</f>
        <v>936023.74857695436</v>
      </c>
      <c r="I334" s="17">
        <f>表格3[[#This Row],[資產價值]]-投入金額</f>
        <v>-63976.251423045644</v>
      </c>
      <c r="J334" s="17">
        <f>自有資金+表格3[[#This Row],[損益金額]]</f>
        <v>936023.74857695436</v>
      </c>
      <c r="K334" s="18">
        <f>表格3[[#This Row],[損益金額]]/自有資金</f>
        <v>-6.3976251423045638E-2</v>
      </c>
    </row>
    <row r="335" spans="1:11" x14ac:dyDescent="0.4">
      <c r="A335" s="6">
        <v>43245</v>
      </c>
      <c r="B335" s="4">
        <v>36.801499999999997</v>
      </c>
      <c r="C335" s="15"/>
      <c r="D335" s="16">
        <f>IFERROR(VLOOKUP(A334,配息表[],2,FALSE),0)*G334</f>
        <v>0</v>
      </c>
      <c r="E335" s="4">
        <f>IF(MONTH(表格3[[#This Row],[Date]])&lt;&gt;MONTH(A334),貸款金額*貸款利率/12,0)</f>
        <v>0</v>
      </c>
      <c r="F335" s="19">
        <f>(表格3[[#This Row],[投入金額]]+表格3[[#This Row],[配息]]-表格3[[#This Row],[利息]])/表格3[[#This Row],[Close]]</f>
        <v>0</v>
      </c>
      <c r="G335" s="4">
        <f>表格3[[#This Row],[增減股數]]+G334</f>
        <v>25651.865566175322</v>
      </c>
      <c r="H335" s="17">
        <f>表格3[[#This Row],[累計股數]]*表格3[[#This Row],[Close]]</f>
        <v>944027.13063360099</v>
      </c>
      <c r="I335" s="17">
        <f>表格3[[#This Row],[資產價值]]-投入金額</f>
        <v>-55972.869366399013</v>
      </c>
      <c r="J335" s="17">
        <f>自有資金+表格3[[#This Row],[損益金額]]</f>
        <v>944027.13063360099</v>
      </c>
      <c r="K335" s="18">
        <f>表格3[[#This Row],[損益金額]]/自有資金</f>
        <v>-5.597286936639901E-2</v>
      </c>
    </row>
    <row r="336" spans="1:11" x14ac:dyDescent="0.4">
      <c r="A336" s="6">
        <v>43249</v>
      </c>
      <c r="B336" s="4">
        <v>37.746699999999997</v>
      </c>
      <c r="C336" s="15"/>
      <c r="D336" s="16">
        <f>IFERROR(VLOOKUP(A335,配息表[],2,FALSE),0)*G335</f>
        <v>0</v>
      </c>
      <c r="E336" s="4">
        <f>IF(MONTH(表格3[[#This Row],[Date]])&lt;&gt;MONTH(A335),貸款金額*貸款利率/12,0)</f>
        <v>0</v>
      </c>
      <c r="F336" s="19">
        <f>(表格3[[#This Row],[投入金額]]+表格3[[#This Row],[配息]]-表格3[[#This Row],[利息]])/表格3[[#This Row],[Close]]</f>
        <v>0</v>
      </c>
      <c r="G336" s="4">
        <f>表格3[[#This Row],[增減股數]]+G335</f>
        <v>25651.865566175322</v>
      </c>
      <c r="H336" s="17">
        <f>表格3[[#This Row],[累計股數]]*表格3[[#This Row],[Close]]</f>
        <v>968273.2739667499</v>
      </c>
      <c r="I336" s="17">
        <f>表格3[[#This Row],[資產價值]]-投入金額</f>
        <v>-31726.726033250103</v>
      </c>
      <c r="J336" s="17">
        <f>自有資金+表格3[[#This Row],[損益金額]]</f>
        <v>968273.2739667499</v>
      </c>
      <c r="K336" s="18">
        <f>表格3[[#This Row],[損益金額]]/自有資金</f>
        <v>-3.1726726033250101E-2</v>
      </c>
    </row>
    <row r="337" spans="1:11" x14ac:dyDescent="0.4">
      <c r="A337" s="6">
        <v>43250</v>
      </c>
      <c r="B337" s="4">
        <v>37.413699999999999</v>
      </c>
      <c r="C337" s="15"/>
      <c r="D337" s="16">
        <f>IFERROR(VLOOKUP(A336,配息表[],2,FALSE),0)*G336</f>
        <v>0</v>
      </c>
      <c r="E337" s="4">
        <f>IF(MONTH(表格3[[#This Row],[Date]])&lt;&gt;MONTH(A336),貸款金額*貸款利率/12,0)</f>
        <v>0</v>
      </c>
      <c r="F337" s="19">
        <f>(表格3[[#This Row],[投入金額]]+表格3[[#This Row],[配息]]-表格3[[#This Row],[利息]])/表格3[[#This Row],[Close]]</f>
        <v>0</v>
      </c>
      <c r="G337" s="4">
        <f>表格3[[#This Row],[增減股數]]+G336</f>
        <v>25651.865566175322</v>
      </c>
      <c r="H337" s="17">
        <f>表格3[[#This Row],[累計股數]]*表格3[[#This Row],[Close]]</f>
        <v>959731.20273321355</v>
      </c>
      <c r="I337" s="17">
        <f>表格3[[#This Row],[資產價值]]-投入金額</f>
        <v>-40268.797266786452</v>
      </c>
      <c r="J337" s="17">
        <f>自有資金+表格3[[#This Row],[損益金額]]</f>
        <v>959731.20273321355</v>
      </c>
      <c r="K337" s="18">
        <f>表格3[[#This Row],[損益金額]]/自有資金</f>
        <v>-4.0268797266786449E-2</v>
      </c>
    </row>
    <row r="338" spans="1:11" x14ac:dyDescent="0.4">
      <c r="A338" s="6">
        <v>43251</v>
      </c>
      <c r="B338" s="4">
        <v>37.451599999999999</v>
      </c>
      <c r="C338" s="15"/>
      <c r="D338" s="16">
        <f>IFERROR(VLOOKUP(A337,配息表[],2,FALSE),0)*G337</f>
        <v>0</v>
      </c>
      <c r="E338" s="4">
        <f>IF(MONTH(表格3[[#This Row],[Date]])&lt;&gt;MONTH(A337),貸款金額*貸款利率/12,0)</f>
        <v>0</v>
      </c>
      <c r="F338" s="19">
        <f>(表格3[[#This Row],[投入金額]]+表格3[[#This Row],[配息]]-表格3[[#This Row],[利息]])/表格3[[#This Row],[Close]]</f>
        <v>0</v>
      </c>
      <c r="G338" s="4">
        <f>表格3[[#This Row],[增減股數]]+G337</f>
        <v>25651.865566175322</v>
      </c>
      <c r="H338" s="17">
        <f>表格3[[#This Row],[累計股數]]*表格3[[#This Row],[Close]]</f>
        <v>960703.40843817161</v>
      </c>
      <c r="I338" s="17">
        <f>表格3[[#This Row],[資產價值]]-投入金額</f>
        <v>-39296.591561828391</v>
      </c>
      <c r="J338" s="17">
        <f>自有資金+表格3[[#This Row],[損益金額]]</f>
        <v>960703.40843817161</v>
      </c>
      <c r="K338" s="18">
        <f>表格3[[#This Row],[損益金額]]/自有資金</f>
        <v>-3.9296591561828388E-2</v>
      </c>
    </row>
    <row r="339" spans="1:11" x14ac:dyDescent="0.4">
      <c r="A339" s="6">
        <v>43252</v>
      </c>
      <c r="B339" s="4">
        <v>36.984400000000001</v>
      </c>
      <c r="C339" s="15"/>
      <c r="D339" s="16">
        <f>IFERROR(VLOOKUP(A338,配息表[],2,FALSE),0)*G338</f>
        <v>0</v>
      </c>
      <c r="E339" s="4">
        <f>IF(MONTH(表格3[[#This Row],[Date]])&lt;&gt;MONTH(A338),貸款金額*貸款利率/12,0)</f>
        <v>0</v>
      </c>
      <c r="F339" s="19">
        <f>(表格3[[#This Row],[投入金額]]+表格3[[#This Row],[配息]]-表格3[[#This Row],[利息]])/表格3[[#This Row],[Close]]</f>
        <v>0</v>
      </c>
      <c r="G339" s="4">
        <f>表格3[[#This Row],[增減股數]]+G338</f>
        <v>25651.865566175322</v>
      </c>
      <c r="H339" s="17">
        <f>表格3[[#This Row],[累計股數]]*表格3[[#This Row],[Close]]</f>
        <v>948718.85684565455</v>
      </c>
      <c r="I339" s="17">
        <f>表格3[[#This Row],[資產價值]]-投入金額</f>
        <v>-51281.143154345453</v>
      </c>
      <c r="J339" s="17">
        <f>自有資金+表格3[[#This Row],[損益金額]]</f>
        <v>948718.85684565455</v>
      </c>
      <c r="K339" s="18">
        <f>表格3[[#This Row],[損益金額]]/自有資金</f>
        <v>-5.1281143154345454E-2</v>
      </c>
    </row>
    <row r="340" spans="1:11" x14ac:dyDescent="0.4">
      <c r="A340" s="6">
        <v>43255</v>
      </c>
      <c r="B340" s="4">
        <v>36.674900000000001</v>
      </c>
      <c r="C340" s="15"/>
      <c r="D340" s="16">
        <f>IFERROR(VLOOKUP(A339,配息表[],2,FALSE),0)*G339</f>
        <v>0</v>
      </c>
      <c r="E340" s="4">
        <f>IF(MONTH(表格3[[#This Row],[Date]])&lt;&gt;MONTH(A339),貸款金額*貸款利率/12,0)</f>
        <v>0</v>
      </c>
      <c r="F340" s="19">
        <f>(表格3[[#This Row],[投入金額]]+表格3[[#This Row],[配息]]-表格3[[#This Row],[利息]])/表格3[[#This Row],[Close]]</f>
        <v>0</v>
      </c>
      <c r="G340" s="4">
        <f>表格3[[#This Row],[增減股數]]+G339</f>
        <v>25651.865566175322</v>
      </c>
      <c r="H340" s="17">
        <f>表格3[[#This Row],[累計股數]]*表格3[[#This Row],[Close]]</f>
        <v>940779.60445292329</v>
      </c>
      <c r="I340" s="17">
        <f>表格3[[#This Row],[資產價值]]-投入金額</f>
        <v>-59220.39554707671</v>
      </c>
      <c r="J340" s="17">
        <f>自有資金+表格3[[#This Row],[損益金額]]</f>
        <v>940779.60445292329</v>
      </c>
      <c r="K340" s="18">
        <f>表格3[[#This Row],[損益金額]]/自有資金</f>
        <v>-5.9220395547076712E-2</v>
      </c>
    </row>
    <row r="341" spans="1:11" x14ac:dyDescent="0.4">
      <c r="A341" s="6">
        <v>43256</v>
      </c>
      <c r="B341" s="4">
        <v>36.717500000000001</v>
      </c>
      <c r="C341" s="15"/>
      <c r="D341" s="16">
        <f>IFERROR(VLOOKUP(A340,配息表[],2,FALSE),0)*G340</f>
        <v>0</v>
      </c>
      <c r="E341" s="4">
        <f>IF(MONTH(表格3[[#This Row],[Date]])&lt;&gt;MONTH(A340),貸款金額*貸款利率/12,0)</f>
        <v>0</v>
      </c>
      <c r="F341" s="19">
        <f>(表格3[[#This Row],[投入金額]]+表格3[[#This Row],[配息]]-表格3[[#This Row],[利息]])/表格3[[#This Row],[Close]]</f>
        <v>0</v>
      </c>
      <c r="G341" s="4">
        <f>表格3[[#This Row],[增減股數]]+G340</f>
        <v>25651.865566175322</v>
      </c>
      <c r="H341" s="17">
        <f>表格3[[#This Row],[累計股數]]*表格3[[#This Row],[Close]]</f>
        <v>941872.37392604246</v>
      </c>
      <c r="I341" s="17">
        <f>表格3[[#This Row],[資產價值]]-投入金額</f>
        <v>-58127.626073957537</v>
      </c>
      <c r="J341" s="17">
        <f>自有資金+表格3[[#This Row],[損益金額]]</f>
        <v>941872.37392604246</v>
      </c>
      <c r="K341" s="18">
        <f>表格3[[#This Row],[損益金額]]/自有資金</f>
        <v>-5.8127626073957536E-2</v>
      </c>
    </row>
    <row r="342" spans="1:11" x14ac:dyDescent="0.4">
      <c r="A342" s="6">
        <v>43257</v>
      </c>
      <c r="B342" s="4">
        <v>36.298900000000003</v>
      </c>
      <c r="C342" s="15"/>
      <c r="D342" s="16">
        <f>IFERROR(VLOOKUP(A341,配息表[],2,FALSE),0)*G341</f>
        <v>0</v>
      </c>
      <c r="E342" s="4">
        <f>IF(MONTH(表格3[[#This Row],[Date]])&lt;&gt;MONTH(A341),貸款金額*貸款利率/12,0)</f>
        <v>0</v>
      </c>
      <c r="F342" s="19">
        <f>(表格3[[#This Row],[投入金額]]+表格3[[#This Row],[配息]]-表格3[[#This Row],[利息]])/表格3[[#This Row],[Close]]</f>
        <v>0</v>
      </c>
      <c r="G342" s="4">
        <f>表格3[[#This Row],[增減股數]]+G341</f>
        <v>25651.865566175322</v>
      </c>
      <c r="H342" s="17">
        <f>表格3[[#This Row],[累計股數]]*表格3[[#This Row],[Close]]</f>
        <v>931134.50300004147</v>
      </c>
      <c r="I342" s="17">
        <f>表格3[[#This Row],[資產價值]]-投入金額</f>
        <v>-68865.49699995853</v>
      </c>
      <c r="J342" s="17">
        <f>自有資金+表格3[[#This Row],[損益金額]]</f>
        <v>931134.50300004147</v>
      </c>
      <c r="K342" s="18">
        <f>表格3[[#This Row],[損益金額]]/自有資金</f>
        <v>-6.8865496999958531E-2</v>
      </c>
    </row>
    <row r="343" spans="1:11" x14ac:dyDescent="0.4">
      <c r="A343" s="6">
        <v>43258</v>
      </c>
      <c r="B343" s="4">
        <v>36.587499999999999</v>
      </c>
      <c r="C343" s="15"/>
      <c r="D343" s="16">
        <f>IFERROR(VLOOKUP(A342,配息表[],2,FALSE),0)*G342</f>
        <v>0</v>
      </c>
      <c r="E343" s="4">
        <f>IF(MONTH(表格3[[#This Row],[Date]])&lt;&gt;MONTH(A342),貸款金額*貸款利率/12,0)</f>
        <v>0</v>
      </c>
      <c r="F343" s="19">
        <f>(表格3[[#This Row],[投入金額]]+表格3[[#This Row],[配息]]-表格3[[#This Row],[利息]])/表格3[[#This Row],[Close]]</f>
        <v>0</v>
      </c>
      <c r="G343" s="4">
        <f>表格3[[#This Row],[增減股數]]+G342</f>
        <v>25651.865566175322</v>
      </c>
      <c r="H343" s="17">
        <f>表格3[[#This Row],[累計股數]]*表格3[[#This Row],[Close]]</f>
        <v>938537.63140243955</v>
      </c>
      <c r="I343" s="17">
        <f>表格3[[#This Row],[資產價值]]-投入金額</f>
        <v>-61462.368597560446</v>
      </c>
      <c r="J343" s="17">
        <f>自有資金+表格3[[#This Row],[損益金額]]</f>
        <v>938537.63140243955</v>
      </c>
      <c r="K343" s="18">
        <f>表格3[[#This Row],[損益金額]]/自有資金</f>
        <v>-6.1462368597560449E-2</v>
      </c>
    </row>
    <row r="344" spans="1:11" x14ac:dyDescent="0.4">
      <c r="A344" s="6">
        <v>43259</v>
      </c>
      <c r="B344" s="4">
        <v>36.7378</v>
      </c>
      <c r="C344" s="15"/>
      <c r="D344" s="16">
        <f>IFERROR(VLOOKUP(A343,配息表[],2,FALSE),0)*G343</f>
        <v>0</v>
      </c>
      <c r="E344" s="4">
        <f>IF(MONTH(表格3[[#This Row],[Date]])&lt;&gt;MONTH(A343),貸款金額*貸款利率/12,0)</f>
        <v>0</v>
      </c>
      <c r="F344" s="19">
        <f>(表格3[[#This Row],[投入金額]]+表格3[[#This Row],[配息]]-表格3[[#This Row],[利息]])/表格3[[#This Row],[Close]]</f>
        <v>0</v>
      </c>
      <c r="G344" s="4">
        <f>表格3[[#This Row],[增減股數]]+G343</f>
        <v>25651.865566175322</v>
      </c>
      <c r="H344" s="17">
        <f>表格3[[#This Row],[累計股數]]*表格3[[#This Row],[Close]]</f>
        <v>942393.10679703578</v>
      </c>
      <c r="I344" s="17">
        <f>表格3[[#This Row],[資產價值]]-投入金額</f>
        <v>-57606.893202964216</v>
      </c>
      <c r="J344" s="17">
        <f>自有資金+表格3[[#This Row],[損益金額]]</f>
        <v>942393.10679703578</v>
      </c>
      <c r="K344" s="18">
        <f>表格3[[#This Row],[損益金額]]/自有資金</f>
        <v>-5.7606893202964214E-2</v>
      </c>
    </row>
    <row r="345" spans="1:11" x14ac:dyDescent="0.4">
      <c r="A345" s="6">
        <v>43262</v>
      </c>
      <c r="B345" s="4">
        <v>36.594499999999996</v>
      </c>
      <c r="C345" s="15"/>
      <c r="D345" s="16">
        <f>IFERROR(VLOOKUP(A344,配息表[],2,FALSE),0)*G344</f>
        <v>0</v>
      </c>
      <c r="E345" s="4">
        <f>IF(MONTH(表格3[[#This Row],[Date]])&lt;&gt;MONTH(A344),貸款金額*貸款利率/12,0)</f>
        <v>0</v>
      </c>
      <c r="F345" s="19">
        <f>(表格3[[#This Row],[投入金額]]+表格3[[#This Row],[配息]]-表格3[[#This Row],[利息]])/表格3[[#This Row],[Close]]</f>
        <v>0</v>
      </c>
      <c r="G345" s="4">
        <f>表格3[[#This Row],[增減股數]]+G344</f>
        <v>25651.865566175322</v>
      </c>
      <c r="H345" s="17">
        <f>表格3[[#This Row],[累計股數]]*表格3[[#This Row],[Close]]</f>
        <v>938717.19446140272</v>
      </c>
      <c r="I345" s="17">
        <f>表格3[[#This Row],[資產價值]]-投入金額</f>
        <v>-61282.805538597284</v>
      </c>
      <c r="J345" s="17">
        <f>自有資金+表格3[[#This Row],[損益金額]]</f>
        <v>938717.19446140272</v>
      </c>
      <c r="K345" s="18">
        <f>表格3[[#This Row],[損益金額]]/自有資金</f>
        <v>-6.1282805538597281E-2</v>
      </c>
    </row>
    <row r="346" spans="1:11" x14ac:dyDescent="0.4">
      <c r="A346" s="6">
        <v>43263</v>
      </c>
      <c r="B346" s="4">
        <v>36.663400000000003</v>
      </c>
      <c r="C346" s="15"/>
      <c r="D346" s="16">
        <f>IFERROR(VLOOKUP(A345,配息表[],2,FALSE),0)*G345</f>
        <v>0</v>
      </c>
      <c r="E346" s="4">
        <f>IF(MONTH(表格3[[#This Row],[Date]])&lt;&gt;MONTH(A345),貸款金額*貸款利率/12,0)</f>
        <v>0</v>
      </c>
      <c r="F346" s="19">
        <f>(表格3[[#This Row],[投入金額]]+表格3[[#This Row],[配息]]-表格3[[#This Row],[利息]])/表格3[[#This Row],[Close]]</f>
        <v>0</v>
      </c>
      <c r="G346" s="4">
        <f>表格3[[#This Row],[增減股數]]+G345</f>
        <v>25651.865566175322</v>
      </c>
      <c r="H346" s="17">
        <f>表格3[[#This Row],[累計股數]]*表格3[[#This Row],[Close]]</f>
        <v>940484.60799891234</v>
      </c>
      <c r="I346" s="17">
        <f>表格3[[#This Row],[資產價值]]-投入金額</f>
        <v>-59515.392001087661</v>
      </c>
      <c r="J346" s="17">
        <f>自有資金+表格3[[#This Row],[損益金額]]</f>
        <v>940484.60799891234</v>
      </c>
      <c r="K346" s="18">
        <f>表格3[[#This Row],[損益金額]]/自有資金</f>
        <v>-5.9515392001087658E-2</v>
      </c>
    </row>
    <row r="347" spans="1:11" x14ac:dyDescent="0.4">
      <c r="A347" s="6">
        <v>43264</v>
      </c>
      <c r="B347" s="4">
        <v>36.674799999999998</v>
      </c>
      <c r="C347" s="15"/>
      <c r="D347" s="16">
        <f>IFERROR(VLOOKUP(A346,配息表[],2,FALSE),0)*G346</f>
        <v>0</v>
      </c>
      <c r="E347" s="4">
        <f>IF(MONTH(表格3[[#This Row],[Date]])&lt;&gt;MONTH(A346),貸款金額*貸款利率/12,0)</f>
        <v>0</v>
      </c>
      <c r="F347" s="19">
        <f>(表格3[[#This Row],[投入金額]]+表格3[[#This Row],[配息]]-表格3[[#This Row],[利息]])/表格3[[#This Row],[Close]]</f>
        <v>0</v>
      </c>
      <c r="G347" s="4">
        <f>表格3[[#This Row],[增減股數]]+G346</f>
        <v>25651.865566175322</v>
      </c>
      <c r="H347" s="17">
        <f>表格3[[#This Row],[累計股數]]*表格3[[#This Row],[Close]]</f>
        <v>940777.03926636663</v>
      </c>
      <c r="I347" s="17">
        <f>表格3[[#This Row],[資產價值]]-投入金額</f>
        <v>-59222.960733633372</v>
      </c>
      <c r="J347" s="17">
        <f>自有資金+表格3[[#This Row],[損益金額]]</f>
        <v>940777.03926636663</v>
      </c>
      <c r="K347" s="18">
        <f>表格3[[#This Row],[損益金額]]/自有資金</f>
        <v>-5.9222960733633374E-2</v>
      </c>
    </row>
    <row r="348" spans="1:11" x14ac:dyDescent="0.4">
      <c r="A348" s="6">
        <v>43265</v>
      </c>
      <c r="B348" s="4">
        <v>36.933300000000003</v>
      </c>
      <c r="C348" s="15"/>
      <c r="D348" s="16">
        <f>IFERROR(VLOOKUP(A347,配息表[],2,FALSE),0)*G347</f>
        <v>0</v>
      </c>
      <c r="E348" s="4">
        <f>IF(MONTH(表格3[[#This Row],[Date]])&lt;&gt;MONTH(A347),貸款金額*貸款利率/12,0)</f>
        <v>0</v>
      </c>
      <c r="F348" s="19">
        <f>(表格3[[#This Row],[投入金額]]+表格3[[#This Row],[配息]]-表格3[[#This Row],[利息]])/表格3[[#This Row],[Close]]</f>
        <v>0</v>
      </c>
      <c r="G348" s="4">
        <f>表格3[[#This Row],[增減股數]]+G347</f>
        <v>25651.865566175322</v>
      </c>
      <c r="H348" s="17">
        <f>表格3[[#This Row],[累計股數]]*表格3[[#This Row],[Close]]</f>
        <v>947408.0465152231</v>
      </c>
      <c r="I348" s="17">
        <f>表格3[[#This Row],[資產價值]]-投入金額</f>
        <v>-52591.953484776895</v>
      </c>
      <c r="J348" s="17">
        <f>自有資金+表格3[[#This Row],[損益金額]]</f>
        <v>947408.0465152231</v>
      </c>
      <c r="K348" s="18">
        <f>表格3[[#This Row],[損益金額]]/自有資金</f>
        <v>-5.2591953484776896E-2</v>
      </c>
    </row>
    <row r="349" spans="1:11" x14ac:dyDescent="0.4">
      <c r="A349" s="6">
        <v>43266</v>
      </c>
      <c r="B349" s="4">
        <v>37.192799999999998</v>
      </c>
      <c r="C349" s="15"/>
      <c r="D349" s="16">
        <f>IFERROR(VLOOKUP(A348,配息表[],2,FALSE),0)*G348</f>
        <v>0</v>
      </c>
      <c r="E349" s="4">
        <f>IF(MONTH(表格3[[#This Row],[Date]])&lt;&gt;MONTH(A348),貸款金額*貸款利率/12,0)</f>
        <v>0</v>
      </c>
      <c r="F349" s="19">
        <f>(表格3[[#This Row],[投入金額]]+表格3[[#This Row],[配息]]-表格3[[#This Row],[利息]])/表格3[[#This Row],[Close]]</f>
        <v>0</v>
      </c>
      <c r="G349" s="4">
        <f>表格3[[#This Row],[增減股數]]+G348</f>
        <v>25651.865566175322</v>
      </c>
      <c r="H349" s="17">
        <f>表格3[[#This Row],[累計股數]]*表格3[[#This Row],[Close]]</f>
        <v>954064.7056296455</v>
      </c>
      <c r="I349" s="17">
        <f>表格3[[#This Row],[資產價值]]-投入金額</f>
        <v>-45935.294370354502</v>
      </c>
      <c r="J349" s="17">
        <f>自有資金+表格3[[#This Row],[損益金額]]</f>
        <v>954064.7056296455</v>
      </c>
      <c r="K349" s="18">
        <f>表格3[[#This Row],[損益金額]]/自有資金</f>
        <v>-4.5935294370354506E-2</v>
      </c>
    </row>
    <row r="350" spans="1:11" x14ac:dyDescent="0.4">
      <c r="A350" s="6">
        <v>43270</v>
      </c>
      <c r="B350" s="4">
        <v>37.595199999999998</v>
      </c>
      <c r="C350" s="15"/>
      <c r="D350" s="16">
        <f>IFERROR(VLOOKUP(A349,配息表[],2,FALSE),0)*G349</f>
        <v>0</v>
      </c>
      <c r="E350" s="4">
        <f>IF(MONTH(表格3[[#This Row],[Date]])&lt;&gt;MONTH(A349),貸款金額*貸款利率/12,0)</f>
        <v>0</v>
      </c>
      <c r="F350" s="19">
        <f>(表格3[[#This Row],[投入金額]]+表格3[[#This Row],[配息]]-表格3[[#This Row],[利息]])/表格3[[#This Row],[Close]]</f>
        <v>0</v>
      </c>
      <c r="G350" s="4">
        <f>表格3[[#This Row],[增減股數]]+G349</f>
        <v>25651.865566175322</v>
      </c>
      <c r="H350" s="17">
        <f>表格3[[#This Row],[累計股數]]*表格3[[#This Row],[Close]]</f>
        <v>964387.01633347443</v>
      </c>
      <c r="I350" s="17">
        <f>表格3[[#This Row],[資產價值]]-投入金額</f>
        <v>-35612.983666525572</v>
      </c>
      <c r="J350" s="17">
        <f>自有資金+表格3[[#This Row],[損益金額]]</f>
        <v>964387.01633347443</v>
      </c>
      <c r="K350" s="18">
        <f>表格3[[#This Row],[損益金額]]/自有資金</f>
        <v>-3.5612983666525572E-2</v>
      </c>
    </row>
    <row r="351" spans="1:11" x14ac:dyDescent="0.4">
      <c r="A351" s="6">
        <v>43271</v>
      </c>
      <c r="B351" s="4">
        <v>37.259399999999999</v>
      </c>
      <c r="C351" s="15"/>
      <c r="D351" s="16">
        <f>IFERROR(VLOOKUP(A350,配息表[],2,FALSE),0)*G350</f>
        <v>0</v>
      </c>
      <c r="E351" s="4">
        <f>IF(MONTH(表格3[[#This Row],[Date]])&lt;&gt;MONTH(A350),貸款金額*貸款利率/12,0)</f>
        <v>0</v>
      </c>
      <c r="F351" s="19">
        <f>(表格3[[#This Row],[投入金額]]+表格3[[#This Row],[配息]]-表格3[[#This Row],[利息]])/表格3[[#This Row],[Close]]</f>
        <v>0</v>
      </c>
      <c r="G351" s="4">
        <f>表格3[[#This Row],[增減股數]]+G350</f>
        <v>25651.865566175322</v>
      </c>
      <c r="H351" s="17">
        <f>表格3[[#This Row],[累計股數]]*表格3[[#This Row],[Close]]</f>
        <v>955773.11987635272</v>
      </c>
      <c r="I351" s="17">
        <f>表格3[[#This Row],[資產價值]]-投入金額</f>
        <v>-44226.880123647279</v>
      </c>
      <c r="J351" s="17">
        <f>自有資金+表格3[[#This Row],[損益金額]]</f>
        <v>955773.11987635272</v>
      </c>
      <c r="K351" s="18">
        <f>表格3[[#This Row],[損益金額]]/自有資金</f>
        <v>-4.4226880123647276E-2</v>
      </c>
    </row>
    <row r="352" spans="1:11" x14ac:dyDescent="0.4">
      <c r="A352" s="6">
        <v>43272</v>
      </c>
      <c r="B352" s="4">
        <v>37.617400000000004</v>
      </c>
      <c r="C352" s="15"/>
      <c r="D352" s="16">
        <f>IFERROR(VLOOKUP(A351,配息表[],2,FALSE),0)*G351</f>
        <v>0</v>
      </c>
      <c r="E352" s="4">
        <f>IF(MONTH(表格3[[#This Row],[Date]])&lt;&gt;MONTH(A351),貸款金額*貸款利率/12,0)</f>
        <v>0</v>
      </c>
      <c r="F352" s="19">
        <f>(表格3[[#This Row],[投入金額]]+表格3[[#This Row],[配息]]-表格3[[#This Row],[利息]])/表格3[[#This Row],[Close]]</f>
        <v>0</v>
      </c>
      <c r="G352" s="4">
        <f>表格3[[#This Row],[增減股數]]+G351</f>
        <v>25651.865566175322</v>
      </c>
      <c r="H352" s="17">
        <f>表格3[[#This Row],[累計股數]]*表格3[[#This Row],[Close]]</f>
        <v>964956.48774904362</v>
      </c>
      <c r="I352" s="17">
        <f>表格3[[#This Row],[資產價值]]-投入金額</f>
        <v>-35043.512250956381</v>
      </c>
      <c r="J352" s="17">
        <f>自有資金+表格3[[#This Row],[損益金額]]</f>
        <v>964956.48774904362</v>
      </c>
      <c r="K352" s="18">
        <f>表格3[[#This Row],[損益金額]]/自有資金</f>
        <v>-3.504351225095638E-2</v>
      </c>
    </row>
    <row r="353" spans="1:11" x14ac:dyDescent="0.4">
      <c r="A353" s="6">
        <v>43273</v>
      </c>
      <c r="B353" s="4">
        <v>37.560299999999998</v>
      </c>
      <c r="C353" s="15"/>
      <c r="D353" s="16">
        <f>IFERROR(VLOOKUP(A352,配息表[],2,FALSE),0)*G352</f>
        <v>0</v>
      </c>
      <c r="E353" s="4">
        <f>IF(MONTH(表格3[[#This Row],[Date]])&lt;&gt;MONTH(A352),貸款金額*貸款利率/12,0)</f>
        <v>0</v>
      </c>
      <c r="F353" s="19">
        <f>(表格3[[#This Row],[投入金額]]+表格3[[#This Row],[配息]]-表格3[[#This Row],[利息]])/表格3[[#This Row],[Close]]</f>
        <v>0</v>
      </c>
      <c r="G353" s="4">
        <f>表格3[[#This Row],[增減股數]]+G352</f>
        <v>25651.865566175322</v>
      </c>
      <c r="H353" s="17">
        <f>表格3[[#This Row],[累計股數]]*表格3[[#This Row],[Close]]</f>
        <v>963491.76622521493</v>
      </c>
      <c r="I353" s="17">
        <f>表格3[[#This Row],[資產價值]]-投入金額</f>
        <v>-36508.233774785069</v>
      </c>
      <c r="J353" s="17">
        <f>自有資金+表格3[[#This Row],[損益金額]]</f>
        <v>963491.76622521493</v>
      </c>
      <c r="K353" s="18">
        <f>表格3[[#This Row],[損益金額]]/自有資金</f>
        <v>-3.650823377478507E-2</v>
      </c>
    </row>
    <row r="354" spans="1:11" x14ac:dyDescent="0.4">
      <c r="A354" s="6">
        <v>43276</v>
      </c>
      <c r="B354" s="4">
        <v>37.805999999999997</v>
      </c>
      <c r="C354" s="15"/>
      <c r="D354" s="16">
        <f>IFERROR(VLOOKUP(A353,配息表[],2,FALSE),0)*G353</f>
        <v>0</v>
      </c>
      <c r="E354" s="4">
        <f>IF(MONTH(表格3[[#This Row],[Date]])&lt;&gt;MONTH(A353),貸款金額*貸款利率/12,0)</f>
        <v>0</v>
      </c>
      <c r="F354" s="19">
        <f>(表格3[[#This Row],[投入金額]]+表格3[[#This Row],[配息]]-表格3[[#This Row],[利息]])/表格3[[#This Row],[Close]]</f>
        <v>0</v>
      </c>
      <c r="G354" s="4">
        <f>表格3[[#This Row],[增減股數]]+G353</f>
        <v>25651.865566175322</v>
      </c>
      <c r="H354" s="17">
        <f>表格3[[#This Row],[累計股數]]*表格3[[#This Row],[Close]]</f>
        <v>969794.42959482421</v>
      </c>
      <c r="I354" s="17">
        <f>表格3[[#This Row],[資產價值]]-投入金額</f>
        <v>-30205.570405175793</v>
      </c>
      <c r="J354" s="17">
        <f>自有資金+表格3[[#This Row],[損益金額]]</f>
        <v>969794.42959482421</v>
      </c>
      <c r="K354" s="18">
        <f>表格3[[#This Row],[損益金額]]/自有資金</f>
        <v>-3.0205570405175793E-2</v>
      </c>
    </row>
    <row r="355" spans="1:11" x14ac:dyDescent="0.4">
      <c r="A355" s="6">
        <v>43277</v>
      </c>
      <c r="B355" s="4">
        <v>37.838000000000001</v>
      </c>
      <c r="C355" s="15"/>
      <c r="D355" s="16">
        <f>IFERROR(VLOOKUP(A354,配息表[],2,FALSE),0)*G354</f>
        <v>0</v>
      </c>
      <c r="E355" s="4">
        <f>IF(MONTH(表格3[[#This Row],[Date]])&lt;&gt;MONTH(A354),貸款金額*貸款利率/12,0)</f>
        <v>0</v>
      </c>
      <c r="F355" s="19">
        <f>(表格3[[#This Row],[投入金額]]+表格3[[#This Row],[配息]]-表格3[[#This Row],[利息]])/表格3[[#This Row],[Close]]</f>
        <v>0</v>
      </c>
      <c r="G355" s="4">
        <f>表格3[[#This Row],[增減股數]]+G354</f>
        <v>25651.865566175322</v>
      </c>
      <c r="H355" s="17">
        <f>表格3[[#This Row],[累計股數]]*表格3[[#This Row],[Close]]</f>
        <v>970615.2892929418</v>
      </c>
      <c r="I355" s="17">
        <f>表格3[[#This Row],[資產價值]]-投入金額</f>
        <v>-29384.710707058199</v>
      </c>
      <c r="J355" s="17">
        <f>自有資金+表格3[[#This Row],[損益金額]]</f>
        <v>970615.2892929418</v>
      </c>
      <c r="K355" s="18">
        <f>表格3[[#This Row],[損益金額]]/自有資金</f>
        <v>-2.9384710707058198E-2</v>
      </c>
    </row>
    <row r="356" spans="1:11" x14ac:dyDescent="0.4">
      <c r="A356" s="6">
        <v>43278</v>
      </c>
      <c r="B356" s="4">
        <v>38.305500000000002</v>
      </c>
      <c r="C356" s="15"/>
      <c r="D356" s="16">
        <f>IFERROR(VLOOKUP(A355,配息表[],2,FALSE),0)*G355</f>
        <v>0</v>
      </c>
      <c r="E356" s="4">
        <f>IF(MONTH(表格3[[#This Row],[Date]])&lt;&gt;MONTH(A355),貸款金額*貸款利率/12,0)</f>
        <v>0</v>
      </c>
      <c r="F356" s="19">
        <f>(表格3[[#This Row],[投入金額]]+表格3[[#This Row],[配息]]-表格3[[#This Row],[利息]])/表格3[[#This Row],[Close]]</f>
        <v>0</v>
      </c>
      <c r="G356" s="4">
        <f>表格3[[#This Row],[增減股數]]+G355</f>
        <v>25651.865566175322</v>
      </c>
      <c r="H356" s="17">
        <f>表格3[[#This Row],[累計股數]]*表格3[[#This Row],[Close]]</f>
        <v>982607.53644512885</v>
      </c>
      <c r="I356" s="17">
        <f>表格3[[#This Row],[資產價值]]-投入金額</f>
        <v>-17392.463554871152</v>
      </c>
      <c r="J356" s="17">
        <f>自有資金+表格3[[#This Row],[損益金額]]</f>
        <v>982607.53644512885</v>
      </c>
      <c r="K356" s="18">
        <f>表格3[[#This Row],[損益金額]]/自有資金</f>
        <v>-1.7392463554871153E-2</v>
      </c>
    </row>
    <row r="357" spans="1:11" x14ac:dyDescent="0.4">
      <c r="A357" s="6">
        <v>43279</v>
      </c>
      <c r="B357" s="4">
        <v>38.358600000000003</v>
      </c>
      <c r="C357" s="15"/>
      <c r="D357" s="16">
        <f>IFERROR(VLOOKUP(A356,配息表[],2,FALSE),0)*G356</f>
        <v>5386.8917688968177</v>
      </c>
      <c r="E357" s="4">
        <f>IF(MONTH(表格3[[#This Row],[Date]])&lt;&gt;MONTH(A356),貸款金額*貸款利率/12,0)</f>
        <v>0</v>
      </c>
      <c r="F357" s="19">
        <f>(表格3[[#This Row],[投入金額]]+表格3[[#This Row],[配息]]-表格3[[#This Row],[利息]])/表格3[[#This Row],[Close]]</f>
        <v>140.4350463493667</v>
      </c>
      <c r="G357" s="4">
        <f>表格3[[#This Row],[增減股數]]+G356</f>
        <v>25792.30061252469</v>
      </c>
      <c r="H357" s="17">
        <f>表格3[[#This Row],[累計股數]]*表格3[[#This Row],[Close]]</f>
        <v>989356.54227558966</v>
      </c>
      <c r="I357" s="17">
        <f>表格3[[#This Row],[資產價值]]-投入金額</f>
        <v>-10643.457724410342</v>
      </c>
      <c r="J357" s="17">
        <f>自有資金+表格3[[#This Row],[損益金額]]</f>
        <v>989356.54227558966</v>
      </c>
      <c r="K357" s="18">
        <f>表格3[[#This Row],[損益金額]]/自有資金</f>
        <v>-1.0643457724410343E-2</v>
      </c>
    </row>
    <row r="358" spans="1:11" x14ac:dyDescent="0.4">
      <c r="A358" s="6">
        <v>43280</v>
      </c>
      <c r="B358" s="4">
        <v>38.251600000000003</v>
      </c>
      <c r="C358" s="15"/>
      <c r="D358" s="16">
        <f>IFERROR(VLOOKUP(A357,配息表[],2,FALSE),0)*G357</f>
        <v>0</v>
      </c>
      <c r="E358" s="4">
        <f>IF(MONTH(表格3[[#This Row],[Date]])&lt;&gt;MONTH(A357),貸款金額*貸款利率/12,0)</f>
        <v>0</v>
      </c>
      <c r="F358" s="19">
        <f>(表格3[[#This Row],[投入金額]]+表格3[[#This Row],[配息]]-表格3[[#This Row],[利息]])/表格3[[#This Row],[Close]]</f>
        <v>0</v>
      </c>
      <c r="G358" s="4">
        <f>表格3[[#This Row],[增減股數]]+G357</f>
        <v>25792.30061252469</v>
      </c>
      <c r="H358" s="17">
        <f>表格3[[#This Row],[累計股數]]*表格3[[#This Row],[Close]]</f>
        <v>986596.76611004956</v>
      </c>
      <c r="I358" s="17">
        <f>表格3[[#This Row],[資產價值]]-投入金額</f>
        <v>-13403.233889950439</v>
      </c>
      <c r="J358" s="17">
        <f>自有資金+表格3[[#This Row],[損益金額]]</f>
        <v>986596.76611004956</v>
      </c>
      <c r="K358" s="18">
        <f>表格3[[#This Row],[損益金額]]/自有資金</f>
        <v>-1.3403233889950439E-2</v>
      </c>
    </row>
    <row r="359" spans="1:11" x14ac:dyDescent="0.4">
      <c r="A359" s="6">
        <v>43283</v>
      </c>
      <c r="B359" s="4">
        <v>38.268500000000003</v>
      </c>
      <c r="C359" s="15"/>
      <c r="D359" s="16">
        <f>IFERROR(VLOOKUP(A358,配息表[],2,FALSE),0)*G358</f>
        <v>0</v>
      </c>
      <c r="E359" s="4">
        <f>IF(MONTH(表格3[[#This Row],[Date]])&lt;&gt;MONTH(A358),貸款金額*貸款利率/12,0)</f>
        <v>0</v>
      </c>
      <c r="F359" s="19">
        <f>(表格3[[#This Row],[投入金額]]+表格3[[#This Row],[配息]]-表格3[[#This Row],[利息]])/表格3[[#This Row],[Close]]</f>
        <v>0</v>
      </c>
      <c r="G359" s="4">
        <f>表格3[[#This Row],[增減股數]]+G358</f>
        <v>25792.30061252469</v>
      </c>
      <c r="H359" s="17">
        <f>表格3[[#This Row],[累計股數]]*表格3[[#This Row],[Close]]</f>
        <v>987032.65599040117</v>
      </c>
      <c r="I359" s="17">
        <f>表格3[[#This Row],[資產價值]]-投入金額</f>
        <v>-12967.344009598834</v>
      </c>
      <c r="J359" s="17">
        <f>自有資金+表格3[[#This Row],[損益金額]]</f>
        <v>987032.65599040117</v>
      </c>
      <c r="K359" s="18">
        <f>表格3[[#This Row],[損益金額]]/自有資金</f>
        <v>-1.2967344009598834E-2</v>
      </c>
    </row>
    <row r="360" spans="1:11" x14ac:dyDescent="0.4">
      <c r="A360" s="6">
        <v>43284</v>
      </c>
      <c r="B360" s="4">
        <v>38.421300000000002</v>
      </c>
      <c r="C360" s="15"/>
      <c r="D360" s="16">
        <f>IFERROR(VLOOKUP(A359,配息表[],2,FALSE),0)*G359</f>
        <v>0</v>
      </c>
      <c r="E360" s="4">
        <f>IF(MONTH(表格3[[#This Row],[Date]])&lt;&gt;MONTH(A359),貸款金額*貸款利率/12,0)</f>
        <v>0</v>
      </c>
      <c r="F360" s="19">
        <f>(表格3[[#This Row],[投入金額]]+表格3[[#This Row],[配息]]-表格3[[#This Row],[利息]])/表格3[[#This Row],[Close]]</f>
        <v>0</v>
      </c>
      <c r="G360" s="4">
        <f>表格3[[#This Row],[增減股數]]+G359</f>
        <v>25792.30061252469</v>
      </c>
      <c r="H360" s="17">
        <f>表格3[[#This Row],[累計股數]]*表格3[[#This Row],[Close]]</f>
        <v>990973.71952399495</v>
      </c>
      <c r="I360" s="17">
        <f>表格3[[#This Row],[資產價值]]-投入金額</f>
        <v>-9026.2804760050494</v>
      </c>
      <c r="J360" s="17">
        <f>自有資金+表格3[[#This Row],[損益金額]]</f>
        <v>990973.71952399495</v>
      </c>
      <c r="K360" s="18">
        <f>表格3[[#This Row],[損益金額]]/自有資金</f>
        <v>-9.026280476005049E-3</v>
      </c>
    </row>
    <row r="361" spans="1:11" x14ac:dyDescent="0.4">
      <c r="A361" s="6">
        <v>43286</v>
      </c>
      <c r="B361" s="4">
        <v>38.551099999999998</v>
      </c>
      <c r="C361" s="15"/>
      <c r="D361" s="16">
        <f>IFERROR(VLOOKUP(A360,配息表[],2,FALSE),0)*G360</f>
        <v>0</v>
      </c>
      <c r="E361" s="4">
        <f>IF(MONTH(表格3[[#This Row],[Date]])&lt;&gt;MONTH(A360),貸款金額*貸款利率/12,0)</f>
        <v>0</v>
      </c>
      <c r="F361" s="19">
        <f>(表格3[[#This Row],[投入金額]]+表格3[[#This Row],[配息]]-表格3[[#This Row],[利息]])/表格3[[#This Row],[Close]]</f>
        <v>0</v>
      </c>
      <c r="G361" s="4">
        <f>表格3[[#This Row],[增減股數]]+G360</f>
        <v>25792.30061252469</v>
      </c>
      <c r="H361" s="17">
        <f>表格3[[#This Row],[累計股數]]*表格3[[#This Row],[Close]]</f>
        <v>994321.56014350057</v>
      </c>
      <c r="I361" s="17">
        <f>表格3[[#This Row],[資產價值]]-投入金額</f>
        <v>-5678.4398564994335</v>
      </c>
      <c r="J361" s="17">
        <f>自有資金+表格3[[#This Row],[損益金額]]</f>
        <v>994321.56014350057</v>
      </c>
      <c r="K361" s="18">
        <f>表格3[[#This Row],[損益金額]]/自有資金</f>
        <v>-5.6784398564994334E-3</v>
      </c>
    </row>
    <row r="362" spans="1:11" x14ac:dyDescent="0.4">
      <c r="A362" s="6">
        <v>43287</v>
      </c>
      <c r="B362" s="4">
        <v>38.537700000000001</v>
      </c>
      <c r="C362" s="15"/>
      <c r="D362" s="16">
        <f>IFERROR(VLOOKUP(A361,配息表[],2,FALSE),0)*G361</f>
        <v>0</v>
      </c>
      <c r="E362" s="4">
        <f>IF(MONTH(表格3[[#This Row],[Date]])&lt;&gt;MONTH(A361),貸款金額*貸款利率/12,0)</f>
        <v>0</v>
      </c>
      <c r="F362" s="19">
        <f>(表格3[[#This Row],[投入金額]]+表格3[[#This Row],[配息]]-表格3[[#This Row],[利息]])/表格3[[#This Row],[Close]]</f>
        <v>0</v>
      </c>
      <c r="G362" s="4">
        <f>表格3[[#This Row],[增減股數]]+G361</f>
        <v>25792.30061252469</v>
      </c>
      <c r="H362" s="17">
        <f>表格3[[#This Row],[累計股數]]*表格3[[#This Row],[Close]]</f>
        <v>993975.94331529282</v>
      </c>
      <c r="I362" s="17">
        <f>表格3[[#This Row],[資產價值]]-投入金額</f>
        <v>-6024.056684707175</v>
      </c>
      <c r="J362" s="17">
        <f>自有資金+表格3[[#This Row],[損益金額]]</f>
        <v>993975.94331529282</v>
      </c>
      <c r="K362" s="18">
        <f>表格3[[#This Row],[損益金額]]/自有資金</f>
        <v>-6.0240566847071754E-3</v>
      </c>
    </row>
    <row r="363" spans="1:11" x14ac:dyDescent="0.4">
      <c r="A363" s="6">
        <v>43290</v>
      </c>
      <c r="B363" s="4">
        <v>38.190300000000001</v>
      </c>
      <c r="C363" s="15"/>
      <c r="D363" s="16">
        <f>IFERROR(VLOOKUP(A362,配息表[],2,FALSE),0)*G362</f>
        <v>0</v>
      </c>
      <c r="E363" s="4">
        <f>IF(MONTH(表格3[[#This Row],[Date]])&lt;&gt;MONTH(A362),貸款金額*貸款利率/12,0)</f>
        <v>0</v>
      </c>
      <c r="F363" s="19">
        <f>(表格3[[#This Row],[投入金額]]+表格3[[#This Row],[配息]]-表格3[[#This Row],[利息]])/表格3[[#This Row],[Close]]</f>
        <v>0</v>
      </c>
      <c r="G363" s="4">
        <f>表格3[[#This Row],[增減股數]]+G362</f>
        <v>25792.30061252469</v>
      </c>
      <c r="H363" s="17">
        <f>表格3[[#This Row],[累計股數]]*表格3[[#This Row],[Close]]</f>
        <v>985015.69808250165</v>
      </c>
      <c r="I363" s="17">
        <f>表格3[[#This Row],[資產價值]]-投入金額</f>
        <v>-14984.301917498349</v>
      </c>
      <c r="J363" s="17">
        <f>自有資金+表格3[[#This Row],[損益金額]]</f>
        <v>985015.69808250165</v>
      </c>
      <c r="K363" s="18">
        <f>表格3[[#This Row],[損益金額]]/自有資金</f>
        <v>-1.4984301917498348E-2</v>
      </c>
    </row>
    <row r="364" spans="1:11" x14ac:dyDescent="0.4">
      <c r="A364" s="6">
        <v>43291</v>
      </c>
      <c r="B364" s="4">
        <v>38.223599999999998</v>
      </c>
      <c r="C364" s="15"/>
      <c r="D364" s="16">
        <f>IFERROR(VLOOKUP(A363,配息表[],2,FALSE),0)*G363</f>
        <v>0</v>
      </c>
      <c r="E364" s="4">
        <f>IF(MONTH(表格3[[#This Row],[Date]])&lt;&gt;MONTH(A363),貸款金額*貸款利率/12,0)</f>
        <v>0</v>
      </c>
      <c r="F364" s="19">
        <f>(表格3[[#This Row],[投入金額]]+表格3[[#This Row],[配息]]-表格3[[#This Row],[利息]])/表格3[[#This Row],[Close]]</f>
        <v>0</v>
      </c>
      <c r="G364" s="4">
        <f>表格3[[#This Row],[增減股數]]+G363</f>
        <v>25792.30061252469</v>
      </c>
      <c r="H364" s="17">
        <f>表格3[[#This Row],[累計股數]]*表格3[[#This Row],[Close]]</f>
        <v>985874.58169289865</v>
      </c>
      <c r="I364" s="17">
        <f>表格3[[#This Row],[資產價值]]-投入金額</f>
        <v>-14125.418307101354</v>
      </c>
      <c r="J364" s="17">
        <f>自有資金+表格3[[#This Row],[損益金額]]</f>
        <v>985874.58169289865</v>
      </c>
      <c r="K364" s="18">
        <f>表格3[[#This Row],[損益金額]]/自有資金</f>
        <v>-1.4125418307101354E-2</v>
      </c>
    </row>
    <row r="365" spans="1:11" x14ac:dyDescent="0.4">
      <c r="A365" s="6">
        <v>43292</v>
      </c>
      <c r="B365" s="4">
        <v>38.503399999999999</v>
      </c>
      <c r="C365" s="15"/>
      <c r="D365" s="16">
        <f>IFERROR(VLOOKUP(A364,配息表[],2,FALSE),0)*G364</f>
        <v>0</v>
      </c>
      <c r="E365" s="4">
        <f>IF(MONTH(表格3[[#This Row],[Date]])&lt;&gt;MONTH(A364),貸款金額*貸款利率/12,0)</f>
        <v>0</v>
      </c>
      <c r="F365" s="19">
        <f>(表格3[[#This Row],[投入金額]]+表格3[[#This Row],[配息]]-表格3[[#This Row],[利息]])/表格3[[#This Row],[Close]]</f>
        <v>0</v>
      </c>
      <c r="G365" s="4">
        <f>表格3[[#This Row],[增減股數]]+G364</f>
        <v>25792.30061252469</v>
      </c>
      <c r="H365" s="17">
        <f>表格3[[#This Row],[累計股數]]*表格3[[#This Row],[Close]]</f>
        <v>993091.26740428316</v>
      </c>
      <c r="I365" s="17">
        <f>表格3[[#This Row],[資產價值]]-投入金額</f>
        <v>-6908.7325957168359</v>
      </c>
      <c r="J365" s="17">
        <f>自有資金+表格3[[#This Row],[損益金額]]</f>
        <v>993091.26740428316</v>
      </c>
      <c r="K365" s="18">
        <f>表格3[[#This Row],[損益金額]]/自有資金</f>
        <v>-6.908732595716836E-3</v>
      </c>
    </row>
    <row r="366" spans="1:11" x14ac:dyDescent="0.4">
      <c r="A366" s="6">
        <v>43293</v>
      </c>
      <c r="B366" s="4">
        <v>38.567799999999998</v>
      </c>
      <c r="C366" s="15"/>
      <c r="D366" s="16">
        <f>IFERROR(VLOOKUP(A365,配息表[],2,FALSE),0)*G365</f>
        <v>0</v>
      </c>
      <c r="E366" s="4">
        <f>IF(MONTH(表格3[[#This Row],[Date]])&lt;&gt;MONTH(A365),貸款金額*貸款利率/12,0)</f>
        <v>0</v>
      </c>
      <c r="F366" s="19">
        <f>(表格3[[#This Row],[投入金額]]+表格3[[#This Row],[配息]]-表格3[[#This Row],[利息]])/表格3[[#This Row],[Close]]</f>
        <v>0</v>
      </c>
      <c r="G366" s="4">
        <f>表格3[[#This Row],[增減股數]]+G365</f>
        <v>25792.30061252469</v>
      </c>
      <c r="H366" s="17">
        <f>表格3[[#This Row],[累計股數]]*表格3[[#This Row],[Close]]</f>
        <v>994752.29156372976</v>
      </c>
      <c r="I366" s="17">
        <f>表格3[[#This Row],[資產價值]]-投入金額</f>
        <v>-5247.7084362702444</v>
      </c>
      <c r="J366" s="17">
        <f>自有資金+表格3[[#This Row],[損益金額]]</f>
        <v>994752.29156372976</v>
      </c>
      <c r="K366" s="18">
        <f>表格3[[#This Row],[損益金額]]/自有資金</f>
        <v>-5.2477084362702441E-3</v>
      </c>
    </row>
    <row r="367" spans="1:11" x14ac:dyDescent="0.4">
      <c r="A367" s="6">
        <v>43294</v>
      </c>
      <c r="B367" s="4">
        <v>38.779600000000002</v>
      </c>
      <c r="C367" s="15"/>
      <c r="D367" s="16">
        <f>IFERROR(VLOOKUP(A366,配息表[],2,FALSE),0)*G366</f>
        <v>0</v>
      </c>
      <c r="E367" s="4">
        <f>IF(MONTH(表格3[[#This Row],[Date]])&lt;&gt;MONTH(A366),貸款金額*貸款利率/12,0)</f>
        <v>0</v>
      </c>
      <c r="F367" s="19">
        <f>(表格3[[#This Row],[投入金額]]+表格3[[#This Row],[配息]]-表格3[[#This Row],[利息]])/表格3[[#This Row],[Close]]</f>
        <v>0</v>
      </c>
      <c r="G367" s="4">
        <f>表格3[[#This Row],[增減股數]]+G366</f>
        <v>25792.30061252469</v>
      </c>
      <c r="H367" s="17">
        <f>表格3[[#This Row],[累計股數]]*表格3[[#This Row],[Close]]</f>
        <v>1000215.1008334626</v>
      </c>
      <c r="I367" s="17">
        <f>表格3[[#This Row],[資產價值]]-投入金額</f>
        <v>215.10083346255124</v>
      </c>
      <c r="J367" s="17">
        <f>自有資金+表格3[[#This Row],[損益金額]]</f>
        <v>1000215.1008334626</v>
      </c>
      <c r="K367" s="18">
        <f>表格3[[#This Row],[損益金額]]/自有資金</f>
        <v>2.1510083346255122E-4</v>
      </c>
    </row>
    <row r="368" spans="1:11" x14ac:dyDescent="0.4">
      <c r="A368" s="6">
        <v>43297</v>
      </c>
      <c r="B368" s="4">
        <v>38.470599999999997</v>
      </c>
      <c r="C368" s="15"/>
      <c r="D368" s="16">
        <f>IFERROR(VLOOKUP(A367,配息表[],2,FALSE),0)*G367</f>
        <v>0</v>
      </c>
      <c r="E368" s="4">
        <f>IF(MONTH(表格3[[#This Row],[Date]])&lt;&gt;MONTH(A367),貸款金額*貸款利率/12,0)</f>
        <v>0</v>
      </c>
      <c r="F368" s="19">
        <f>(表格3[[#This Row],[投入金額]]+表格3[[#This Row],[配息]]-表格3[[#This Row],[利息]])/表格3[[#This Row],[Close]]</f>
        <v>0</v>
      </c>
      <c r="G368" s="4">
        <f>表格3[[#This Row],[增減股數]]+G367</f>
        <v>25792.30061252469</v>
      </c>
      <c r="H368" s="17">
        <f>表格3[[#This Row],[累計股數]]*表格3[[#This Row],[Close]]</f>
        <v>992245.27994419227</v>
      </c>
      <c r="I368" s="17">
        <f>表格3[[#This Row],[資產價值]]-投入金額</f>
        <v>-7754.7200558077311</v>
      </c>
      <c r="J368" s="17">
        <f>自有資金+表格3[[#This Row],[損益金額]]</f>
        <v>992245.27994419227</v>
      </c>
      <c r="K368" s="18">
        <f>表格3[[#This Row],[損益金額]]/自有資金</f>
        <v>-7.7547200558077314E-3</v>
      </c>
    </row>
    <row r="369" spans="1:11" x14ac:dyDescent="0.4">
      <c r="A369" s="6">
        <v>43298</v>
      </c>
      <c r="B369" s="4">
        <v>38.387900000000002</v>
      </c>
      <c r="C369" s="15"/>
      <c r="D369" s="16">
        <f>IFERROR(VLOOKUP(A368,配息表[],2,FALSE),0)*G368</f>
        <v>0</v>
      </c>
      <c r="E369" s="4">
        <f>IF(MONTH(表格3[[#This Row],[Date]])&lt;&gt;MONTH(A368),貸款金額*貸款利率/12,0)</f>
        <v>0</v>
      </c>
      <c r="F369" s="19">
        <f>(表格3[[#This Row],[投入金額]]+表格3[[#This Row],[配息]]-表格3[[#This Row],[利息]])/表格3[[#This Row],[Close]]</f>
        <v>0</v>
      </c>
      <c r="G369" s="4">
        <f>表格3[[#This Row],[增減股數]]+G368</f>
        <v>25792.30061252469</v>
      </c>
      <c r="H369" s="17">
        <f>表格3[[#This Row],[累計股數]]*表格3[[#This Row],[Close]]</f>
        <v>990112.25668353657</v>
      </c>
      <c r="I369" s="17">
        <f>表格3[[#This Row],[資產價值]]-投入金額</f>
        <v>-9887.7433164634276</v>
      </c>
      <c r="J369" s="17">
        <f>自有資金+表格3[[#This Row],[損益金額]]</f>
        <v>990112.25668353657</v>
      </c>
      <c r="K369" s="18">
        <f>表格3[[#This Row],[損益金額]]/自有資金</f>
        <v>-9.8877433164634276E-3</v>
      </c>
    </row>
    <row r="370" spans="1:11" x14ac:dyDescent="0.4">
      <c r="A370" s="6">
        <v>43299</v>
      </c>
      <c r="B370" s="4">
        <v>38.402900000000002</v>
      </c>
      <c r="C370" s="15"/>
      <c r="D370" s="16">
        <f>IFERROR(VLOOKUP(A369,配息表[],2,FALSE),0)*G369</f>
        <v>0</v>
      </c>
      <c r="E370" s="4">
        <f>IF(MONTH(表格3[[#This Row],[Date]])&lt;&gt;MONTH(A369),貸款金額*貸款利率/12,0)</f>
        <v>0</v>
      </c>
      <c r="F370" s="19">
        <f>(表格3[[#This Row],[投入金額]]+表格3[[#This Row],[配息]]-表格3[[#This Row],[利息]])/表格3[[#This Row],[Close]]</f>
        <v>0</v>
      </c>
      <c r="G370" s="4">
        <f>表格3[[#This Row],[增減股數]]+G369</f>
        <v>25792.30061252469</v>
      </c>
      <c r="H370" s="17">
        <f>表格3[[#This Row],[累計股數]]*表格3[[#This Row],[Close]]</f>
        <v>990499.14119272446</v>
      </c>
      <c r="I370" s="17">
        <f>表格3[[#This Row],[資產價值]]-投入金額</f>
        <v>-9500.8588072755374</v>
      </c>
      <c r="J370" s="17">
        <f>自有資金+表格3[[#This Row],[損益金額]]</f>
        <v>990499.14119272446</v>
      </c>
      <c r="K370" s="18">
        <f>表格3[[#This Row],[損益金額]]/自有資金</f>
        <v>-9.5008588072755373E-3</v>
      </c>
    </row>
    <row r="371" spans="1:11" x14ac:dyDescent="0.4">
      <c r="A371" s="6">
        <v>43300</v>
      </c>
      <c r="B371" s="4">
        <v>38.6616</v>
      </c>
      <c r="C371" s="15"/>
      <c r="D371" s="16">
        <f>IFERROR(VLOOKUP(A370,配息表[],2,FALSE),0)*G370</f>
        <v>0</v>
      </c>
      <c r="E371" s="4">
        <f>IF(MONTH(表格3[[#This Row],[Date]])&lt;&gt;MONTH(A370),貸款金額*貸款利率/12,0)</f>
        <v>0</v>
      </c>
      <c r="F371" s="19">
        <f>(表格3[[#This Row],[投入金額]]+表格3[[#This Row],[配息]]-表格3[[#This Row],[利息]])/表格3[[#This Row],[Close]]</f>
        <v>0</v>
      </c>
      <c r="G371" s="4">
        <f>表格3[[#This Row],[增減股數]]+G370</f>
        <v>25792.30061252469</v>
      </c>
      <c r="H371" s="17">
        <f>表格3[[#This Row],[累計股數]]*表格3[[#This Row],[Close]]</f>
        <v>997171.60936118453</v>
      </c>
      <c r="I371" s="17">
        <f>表格3[[#This Row],[資產價值]]-投入金額</f>
        <v>-2828.3906388154719</v>
      </c>
      <c r="J371" s="17">
        <f>自有資金+表格3[[#This Row],[損益金額]]</f>
        <v>997171.60936118453</v>
      </c>
      <c r="K371" s="18">
        <f>表格3[[#This Row],[損益金額]]/自有資金</f>
        <v>-2.8283906388154719E-3</v>
      </c>
    </row>
    <row r="372" spans="1:11" x14ac:dyDescent="0.4">
      <c r="A372" s="6">
        <v>43301</v>
      </c>
      <c r="B372" s="4">
        <v>38.221400000000003</v>
      </c>
      <c r="C372" s="15"/>
      <c r="D372" s="16">
        <f>IFERROR(VLOOKUP(A371,配息表[],2,FALSE),0)*G371</f>
        <v>0</v>
      </c>
      <c r="E372" s="4">
        <f>IF(MONTH(表格3[[#This Row],[Date]])&lt;&gt;MONTH(A371),貸款金額*貸款利率/12,0)</f>
        <v>0</v>
      </c>
      <c r="F372" s="19">
        <f>(表格3[[#This Row],[投入金額]]+表格3[[#This Row],[配息]]-表格3[[#This Row],[利息]])/表格3[[#This Row],[Close]]</f>
        <v>0</v>
      </c>
      <c r="G372" s="4">
        <f>表格3[[#This Row],[增減股數]]+G371</f>
        <v>25792.30061252469</v>
      </c>
      <c r="H372" s="17">
        <f>表格3[[#This Row],[累計股數]]*表格3[[#This Row],[Close]]</f>
        <v>985817.83863155125</v>
      </c>
      <c r="I372" s="17">
        <f>表格3[[#This Row],[資產價值]]-投入金額</f>
        <v>-14182.161368448753</v>
      </c>
      <c r="J372" s="17">
        <f>自有資金+表格3[[#This Row],[損益金額]]</f>
        <v>985817.83863155125</v>
      </c>
      <c r="K372" s="18">
        <f>表格3[[#This Row],[損益金額]]/自有資金</f>
        <v>-1.4182161368448753E-2</v>
      </c>
    </row>
    <row r="373" spans="1:11" x14ac:dyDescent="0.4">
      <c r="A373" s="6">
        <v>43304</v>
      </c>
      <c r="B373" s="4">
        <v>37.689100000000003</v>
      </c>
      <c r="C373" s="15"/>
      <c r="D373" s="16">
        <f>IFERROR(VLOOKUP(A372,配息表[],2,FALSE),0)*G372</f>
        <v>0</v>
      </c>
      <c r="E373" s="4">
        <f>IF(MONTH(表格3[[#This Row],[Date]])&lt;&gt;MONTH(A372),貸款金額*貸款利率/12,0)</f>
        <v>0</v>
      </c>
      <c r="F373" s="19">
        <f>(表格3[[#This Row],[投入金額]]+表格3[[#This Row],[配息]]-表格3[[#This Row],[利息]])/表格3[[#This Row],[Close]]</f>
        <v>0</v>
      </c>
      <c r="G373" s="4">
        <f>表格3[[#This Row],[增減股數]]+G372</f>
        <v>25792.30061252469</v>
      </c>
      <c r="H373" s="17">
        <f>表格3[[#This Row],[累計股數]]*表格3[[#This Row],[Close]]</f>
        <v>972088.59701550438</v>
      </c>
      <c r="I373" s="17">
        <f>表格3[[#This Row],[資產價值]]-投入金額</f>
        <v>-27911.402984495624</v>
      </c>
      <c r="J373" s="17">
        <f>自有資金+表格3[[#This Row],[損益金額]]</f>
        <v>972088.59701550438</v>
      </c>
      <c r="K373" s="18">
        <f>表格3[[#This Row],[損益金額]]/自有資金</f>
        <v>-2.7911402984495622E-2</v>
      </c>
    </row>
    <row r="374" spans="1:11" x14ac:dyDescent="0.4">
      <c r="A374" s="6">
        <v>43305</v>
      </c>
      <c r="B374" s="4">
        <v>37.933300000000003</v>
      </c>
      <c r="C374" s="15"/>
      <c r="D374" s="16">
        <f>IFERROR(VLOOKUP(A373,配息表[],2,FALSE),0)*G373</f>
        <v>0</v>
      </c>
      <c r="E374" s="4">
        <f>IF(MONTH(表格3[[#This Row],[Date]])&lt;&gt;MONTH(A373),貸款金額*貸款利率/12,0)</f>
        <v>0</v>
      </c>
      <c r="F374" s="19">
        <f>(表格3[[#This Row],[投入金額]]+表格3[[#This Row],[配息]]-表格3[[#This Row],[利息]])/表格3[[#This Row],[Close]]</f>
        <v>0</v>
      </c>
      <c r="G374" s="4">
        <f>表格3[[#This Row],[增減股數]]+G373</f>
        <v>25792.30061252469</v>
      </c>
      <c r="H374" s="17">
        <f>表格3[[#This Row],[累計股數]]*表格3[[#This Row],[Close]]</f>
        <v>978387.07682508288</v>
      </c>
      <c r="I374" s="17">
        <f>表格3[[#This Row],[資產價值]]-投入金額</f>
        <v>-21612.923174917116</v>
      </c>
      <c r="J374" s="17">
        <f>自有資金+表格3[[#This Row],[損益金額]]</f>
        <v>978387.07682508288</v>
      </c>
      <c r="K374" s="18">
        <f>表格3[[#This Row],[損益金額]]/自有資金</f>
        <v>-2.1612923174917115E-2</v>
      </c>
    </row>
    <row r="375" spans="1:11" x14ac:dyDescent="0.4">
      <c r="A375" s="6">
        <v>43306</v>
      </c>
      <c r="B375" s="4">
        <v>37.882100000000001</v>
      </c>
      <c r="C375" s="15"/>
      <c r="D375" s="16">
        <f>IFERROR(VLOOKUP(A374,配息表[],2,FALSE),0)*G374</f>
        <v>0</v>
      </c>
      <c r="E375" s="4">
        <f>IF(MONTH(表格3[[#This Row],[Date]])&lt;&gt;MONTH(A374),貸款金額*貸款利率/12,0)</f>
        <v>0</v>
      </c>
      <c r="F375" s="19">
        <f>(表格3[[#This Row],[投入金額]]+表格3[[#This Row],[配息]]-表格3[[#This Row],[利息]])/表格3[[#This Row],[Close]]</f>
        <v>0</v>
      </c>
      <c r="G375" s="4">
        <f>表格3[[#This Row],[增減股數]]+G374</f>
        <v>25792.30061252469</v>
      </c>
      <c r="H375" s="17">
        <f>表格3[[#This Row],[累計股數]]*表格3[[#This Row],[Close]]</f>
        <v>977066.51103372162</v>
      </c>
      <c r="I375" s="17">
        <f>表格3[[#This Row],[資產價值]]-投入金額</f>
        <v>-22933.488966278383</v>
      </c>
      <c r="J375" s="17">
        <f>自有資金+表格3[[#This Row],[損益金額]]</f>
        <v>977066.51103372162</v>
      </c>
      <c r="K375" s="18">
        <f>表格3[[#This Row],[損益金額]]/自有資金</f>
        <v>-2.2933488966278382E-2</v>
      </c>
    </row>
    <row r="376" spans="1:11" x14ac:dyDescent="0.4">
      <c r="A376" s="6">
        <v>43307</v>
      </c>
      <c r="B376" s="4">
        <v>37.603499999999997</v>
      </c>
      <c r="C376" s="15"/>
      <c r="D376" s="16">
        <f>IFERROR(VLOOKUP(A375,配息表[],2,FALSE),0)*G375</f>
        <v>0</v>
      </c>
      <c r="E376" s="4">
        <f>IF(MONTH(表格3[[#This Row],[Date]])&lt;&gt;MONTH(A375),貸款金額*貸款利率/12,0)</f>
        <v>0</v>
      </c>
      <c r="F376" s="19">
        <f>(表格3[[#This Row],[投入金額]]+表格3[[#This Row],[配息]]-表格3[[#This Row],[利息]])/表格3[[#This Row],[Close]]</f>
        <v>0</v>
      </c>
      <c r="G376" s="4">
        <f>表格3[[#This Row],[增減股數]]+G375</f>
        <v>25792.30061252469</v>
      </c>
      <c r="H376" s="17">
        <f>表格3[[#This Row],[累計股數]]*表格3[[#This Row],[Close]]</f>
        <v>969880.77608307207</v>
      </c>
      <c r="I376" s="17">
        <f>表格3[[#This Row],[資產價值]]-投入金額</f>
        <v>-30119.223916927935</v>
      </c>
      <c r="J376" s="17">
        <f>自有資金+表格3[[#This Row],[損益金額]]</f>
        <v>969880.77608307207</v>
      </c>
      <c r="K376" s="18">
        <f>表格3[[#This Row],[損益金額]]/自有資金</f>
        <v>-3.0119223916927933E-2</v>
      </c>
    </row>
    <row r="377" spans="1:11" x14ac:dyDescent="0.4">
      <c r="A377" s="6">
        <v>43308</v>
      </c>
      <c r="B377" s="4">
        <v>37.735199999999999</v>
      </c>
      <c r="C377" s="15"/>
      <c r="D377" s="16">
        <f>IFERROR(VLOOKUP(A376,配息表[],2,FALSE),0)*G376</f>
        <v>0</v>
      </c>
      <c r="E377" s="4">
        <f>IF(MONTH(表格3[[#This Row],[Date]])&lt;&gt;MONTH(A376),貸款金額*貸款利率/12,0)</f>
        <v>0</v>
      </c>
      <c r="F377" s="19">
        <f>(表格3[[#This Row],[投入金額]]+表格3[[#This Row],[配息]]-表格3[[#This Row],[利息]])/表格3[[#This Row],[Close]]</f>
        <v>0</v>
      </c>
      <c r="G377" s="4">
        <f>表格3[[#This Row],[增減股數]]+G376</f>
        <v>25792.30061252469</v>
      </c>
      <c r="H377" s="17">
        <f>表格3[[#This Row],[累計股數]]*表格3[[#This Row],[Close]]</f>
        <v>973277.62207374163</v>
      </c>
      <c r="I377" s="17">
        <f>表格3[[#This Row],[資產價值]]-投入金額</f>
        <v>-26722.37792625837</v>
      </c>
      <c r="J377" s="17">
        <f>自有資金+表格3[[#This Row],[損益金額]]</f>
        <v>973277.62207374163</v>
      </c>
      <c r="K377" s="18">
        <f>表格3[[#This Row],[損益金額]]/自有資金</f>
        <v>-2.6722377926258371E-2</v>
      </c>
    </row>
    <row r="378" spans="1:11" x14ac:dyDescent="0.4">
      <c r="A378" s="6">
        <v>43311</v>
      </c>
      <c r="B378" s="4">
        <v>37.650100000000002</v>
      </c>
      <c r="C378" s="15"/>
      <c r="D378" s="16">
        <f>IFERROR(VLOOKUP(A377,配息表[],2,FALSE),0)*G377</f>
        <v>0</v>
      </c>
      <c r="E378" s="4">
        <f>IF(MONTH(表格3[[#This Row],[Date]])&lt;&gt;MONTH(A377),貸款金額*貸款利率/12,0)</f>
        <v>0</v>
      </c>
      <c r="F378" s="19">
        <f>(表格3[[#This Row],[投入金額]]+表格3[[#This Row],[配息]]-表格3[[#This Row],[利息]])/表格3[[#This Row],[Close]]</f>
        <v>0</v>
      </c>
      <c r="G378" s="4">
        <f>表格3[[#This Row],[增減股數]]+G377</f>
        <v>25792.30061252469</v>
      </c>
      <c r="H378" s="17">
        <f>表格3[[#This Row],[累計股數]]*表格3[[#This Row],[Close]]</f>
        <v>971082.69729161588</v>
      </c>
      <c r="I378" s="17">
        <f>表格3[[#This Row],[資產價值]]-投入金額</f>
        <v>-28917.302708384115</v>
      </c>
      <c r="J378" s="17">
        <f>自有資金+表格3[[#This Row],[損益金額]]</f>
        <v>971082.69729161588</v>
      </c>
      <c r="K378" s="18">
        <f>表格3[[#This Row],[損益金額]]/自有資金</f>
        <v>-2.8917302708384114E-2</v>
      </c>
    </row>
    <row r="379" spans="1:11" x14ac:dyDescent="0.4">
      <c r="A379" s="6">
        <v>43312</v>
      </c>
      <c r="B379" s="4">
        <v>37.819400000000002</v>
      </c>
      <c r="C379" s="15"/>
      <c r="D379" s="16">
        <f>IFERROR(VLOOKUP(A378,配息表[],2,FALSE),0)*G378</f>
        <v>0</v>
      </c>
      <c r="E379" s="4">
        <f>IF(MONTH(表格3[[#This Row],[Date]])&lt;&gt;MONTH(A378),貸款金額*貸款利率/12,0)</f>
        <v>0</v>
      </c>
      <c r="F379" s="19">
        <f>(表格3[[#This Row],[投入金額]]+表格3[[#This Row],[配息]]-表格3[[#This Row],[利息]])/表格3[[#This Row],[Close]]</f>
        <v>0</v>
      </c>
      <c r="G379" s="4">
        <f>表格3[[#This Row],[增減股數]]+G378</f>
        <v>25792.30061252469</v>
      </c>
      <c r="H379" s="17">
        <f>表格3[[#This Row],[累計股數]]*表格3[[#This Row],[Close]]</f>
        <v>975449.33378531632</v>
      </c>
      <c r="I379" s="17">
        <f>表格3[[#This Row],[資產價值]]-投入金額</f>
        <v>-24550.666214683675</v>
      </c>
      <c r="J379" s="17">
        <f>自有資金+表格3[[#This Row],[損益金額]]</f>
        <v>975449.33378531632</v>
      </c>
      <c r="K379" s="18">
        <f>表格3[[#This Row],[損益金額]]/自有資金</f>
        <v>-2.4550666214683676E-2</v>
      </c>
    </row>
    <row r="380" spans="1:11" x14ac:dyDescent="0.4">
      <c r="A380" s="6">
        <v>43313</v>
      </c>
      <c r="B380" s="4">
        <v>37.512099999999997</v>
      </c>
      <c r="C380" s="15"/>
      <c r="D380" s="16">
        <f>IFERROR(VLOOKUP(A379,配息表[],2,FALSE),0)*G379</f>
        <v>0</v>
      </c>
      <c r="E380" s="4">
        <f>IF(MONTH(表格3[[#This Row],[Date]])&lt;&gt;MONTH(A379),貸款金額*貸款利率/12,0)</f>
        <v>0</v>
      </c>
      <c r="F380" s="19">
        <f>(表格3[[#This Row],[投入金額]]+表格3[[#This Row],[配息]]-表格3[[#This Row],[利息]])/表格3[[#This Row],[Close]]</f>
        <v>0</v>
      </c>
      <c r="G380" s="4">
        <f>表格3[[#This Row],[增減股數]]+G379</f>
        <v>25792.30061252469</v>
      </c>
      <c r="H380" s="17">
        <f>表格3[[#This Row],[累計股數]]*表格3[[#This Row],[Close]]</f>
        <v>967523.35980708734</v>
      </c>
      <c r="I380" s="17">
        <f>表格3[[#This Row],[資產價值]]-投入金額</f>
        <v>-32476.640192912659</v>
      </c>
      <c r="J380" s="17">
        <f>自有資金+表格3[[#This Row],[損益金額]]</f>
        <v>967523.35980708734</v>
      </c>
      <c r="K380" s="18">
        <f>表格3[[#This Row],[損益金額]]/自有資金</f>
        <v>-3.2476640192912659E-2</v>
      </c>
    </row>
    <row r="381" spans="1:11" x14ac:dyDescent="0.4">
      <c r="A381" s="6">
        <v>43314</v>
      </c>
      <c r="B381" s="4">
        <v>37.628399999999999</v>
      </c>
      <c r="C381" s="15"/>
      <c r="D381" s="16">
        <f>IFERROR(VLOOKUP(A380,配息表[],2,FALSE),0)*G380</f>
        <v>0</v>
      </c>
      <c r="E381" s="4">
        <f>IF(MONTH(表格3[[#This Row],[Date]])&lt;&gt;MONTH(A380),貸款金額*貸款利率/12,0)</f>
        <v>0</v>
      </c>
      <c r="F381" s="19">
        <f>(表格3[[#This Row],[投入金額]]+表格3[[#This Row],[配息]]-表格3[[#This Row],[利息]])/表格3[[#This Row],[Close]]</f>
        <v>0</v>
      </c>
      <c r="G381" s="4">
        <f>表格3[[#This Row],[增減股數]]+G380</f>
        <v>25792.30061252469</v>
      </c>
      <c r="H381" s="17">
        <f>表格3[[#This Row],[累計股數]]*表格3[[#This Row],[Close]]</f>
        <v>970523.00436832407</v>
      </c>
      <c r="I381" s="17">
        <f>表格3[[#This Row],[資產價值]]-投入金額</f>
        <v>-29476.995631675934</v>
      </c>
      <c r="J381" s="17">
        <f>自有資金+表格3[[#This Row],[損益金額]]</f>
        <v>970523.00436832407</v>
      </c>
      <c r="K381" s="18">
        <f>表格3[[#This Row],[損益金額]]/自有資金</f>
        <v>-2.9476995631675936E-2</v>
      </c>
    </row>
    <row r="382" spans="1:11" x14ac:dyDescent="0.4">
      <c r="A382" s="6">
        <v>43315</v>
      </c>
      <c r="B382" s="4">
        <v>37.867899999999999</v>
      </c>
      <c r="C382" s="15"/>
      <c r="D382" s="16">
        <f>IFERROR(VLOOKUP(A381,配息表[],2,FALSE),0)*G381</f>
        <v>0</v>
      </c>
      <c r="E382" s="4">
        <f>IF(MONTH(表格3[[#This Row],[Date]])&lt;&gt;MONTH(A381),貸款金額*貸款利率/12,0)</f>
        <v>0</v>
      </c>
      <c r="F382" s="19">
        <f>(表格3[[#This Row],[投入金額]]+表格3[[#This Row],[配息]]-表格3[[#This Row],[利息]])/表格3[[#This Row],[Close]]</f>
        <v>0</v>
      </c>
      <c r="G382" s="4">
        <f>表格3[[#This Row],[增減股數]]+G381</f>
        <v>25792.30061252469</v>
      </c>
      <c r="H382" s="17">
        <f>表格3[[#This Row],[累計股數]]*表格3[[#This Row],[Close]]</f>
        <v>976700.26036502374</v>
      </c>
      <c r="I382" s="17">
        <f>表格3[[#This Row],[資產價值]]-投入金額</f>
        <v>-23299.739634976257</v>
      </c>
      <c r="J382" s="17">
        <f>自有資金+表格3[[#This Row],[損益金額]]</f>
        <v>976700.26036502374</v>
      </c>
      <c r="K382" s="18">
        <f>表格3[[#This Row],[損益金額]]/自有資金</f>
        <v>-2.3299739634976255E-2</v>
      </c>
    </row>
    <row r="383" spans="1:11" x14ac:dyDescent="0.4">
      <c r="A383" s="6">
        <v>43318</v>
      </c>
      <c r="B383" s="4">
        <v>37.832700000000003</v>
      </c>
      <c r="C383" s="15"/>
      <c r="D383" s="16">
        <f>IFERROR(VLOOKUP(A382,配息表[],2,FALSE),0)*G382</f>
        <v>0</v>
      </c>
      <c r="E383" s="4">
        <f>IF(MONTH(表格3[[#This Row],[Date]])&lt;&gt;MONTH(A382),貸款金額*貸款利率/12,0)</f>
        <v>0</v>
      </c>
      <c r="F383" s="19">
        <f>(表格3[[#This Row],[投入金額]]+表格3[[#This Row],[配息]]-表格3[[#This Row],[利息]])/表格3[[#This Row],[Close]]</f>
        <v>0</v>
      </c>
      <c r="G383" s="4">
        <f>表格3[[#This Row],[增減股數]]+G382</f>
        <v>25792.30061252469</v>
      </c>
      <c r="H383" s="17">
        <f>表格3[[#This Row],[累計股數]]*表格3[[#This Row],[Close]]</f>
        <v>975792.37138346292</v>
      </c>
      <c r="I383" s="17">
        <f>表格3[[#This Row],[資產價值]]-投入金額</f>
        <v>-24207.628616537084</v>
      </c>
      <c r="J383" s="17">
        <f>自有資金+表格3[[#This Row],[損益金額]]</f>
        <v>975792.37138346292</v>
      </c>
      <c r="K383" s="18">
        <f>表格3[[#This Row],[損益金額]]/自有資金</f>
        <v>-2.4207628616537084E-2</v>
      </c>
    </row>
    <row r="384" spans="1:11" x14ac:dyDescent="0.4">
      <c r="A384" s="6">
        <v>43319</v>
      </c>
      <c r="B384" s="4">
        <v>37.5822</v>
      </c>
      <c r="C384" s="15"/>
      <c r="D384" s="16">
        <f>IFERROR(VLOOKUP(A383,配息表[],2,FALSE),0)*G383</f>
        <v>0</v>
      </c>
      <c r="E384" s="4">
        <f>IF(MONTH(表格3[[#This Row],[Date]])&lt;&gt;MONTH(A383),貸款金額*貸款利率/12,0)</f>
        <v>0</v>
      </c>
      <c r="F384" s="19">
        <f>(表格3[[#This Row],[投入金額]]+表格3[[#This Row],[配息]]-表格3[[#This Row],[利息]])/表格3[[#This Row],[Close]]</f>
        <v>0</v>
      </c>
      <c r="G384" s="4">
        <f>表格3[[#This Row],[增減股數]]+G383</f>
        <v>25792.30061252469</v>
      </c>
      <c r="H384" s="17">
        <f>表格3[[#This Row],[累計股數]]*表格3[[#This Row],[Close]]</f>
        <v>969331.40008002543</v>
      </c>
      <c r="I384" s="17">
        <f>表格3[[#This Row],[資產價值]]-投入金額</f>
        <v>-30668.599919974571</v>
      </c>
      <c r="J384" s="17">
        <f>自有資金+表格3[[#This Row],[損益金額]]</f>
        <v>969331.40008002543</v>
      </c>
      <c r="K384" s="18">
        <f>表格3[[#This Row],[損益金額]]/自有資金</f>
        <v>-3.066859991997457E-2</v>
      </c>
    </row>
    <row r="385" spans="1:11" x14ac:dyDescent="0.4">
      <c r="A385" s="6">
        <v>43320</v>
      </c>
      <c r="B385" s="4">
        <v>37.550800000000002</v>
      </c>
      <c r="C385" s="15"/>
      <c r="D385" s="16">
        <f>IFERROR(VLOOKUP(A384,配息表[],2,FALSE),0)*G384</f>
        <v>0</v>
      </c>
      <c r="E385" s="4">
        <f>IF(MONTH(表格3[[#This Row],[Date]])&lt;&gt;MONTH(A384),貸款金額*貸款利率/12,0)</f>
        <v>0</v>
      </c>
      <c r="F385" s="19">
        <f>(表格3[[#This Row],[投入金額]]+表格3[[#This Row],[配息]]-表格3[[#This Row],[利息]])/表格3[[#This Row],[Close]]</f>
        <v>0</v>
      </c>
      <c r="G385" s="4">
        <f>表格3[[#This Row],[增減股數]]+G384</f>
        <v>25792.30061252469</v>
      </c>
      <c r="H385" s="17">
        <f>表格3[[#This Row],[累計股數]]*表格3[[#This Row],[Close]]</f>
        <v>968521.52184079215</v>
      </c>
      <c r="I385" s="17">
        <f>表格3[[#This Row],[資產價值]]-投入金額</f>
        <v>-31478.478159207851</v>
      </c>
      <c r="J385" s="17">
        <f>自有資金+表格3[[#This Row],[損益金額]]</f>
        <v>968521.52184079215</v>
      </c>
      <c r="K385" s="18">
        <f>表格3[[#This Row],[損益金額]]/自有資金</f>
        <v>-3.1478478159207852E-2</v>
      </c>
    </row>
    <row r="386" spans="1:11" x14ac:dyDescent="0.4">
      <c r="A386" s="6">
        <v>43321</v>
      </c>
      <c r="B386" s="4">
        <v>37.8752</v>
      </c>
      <c r="C386" s="15"/>
      <c r="D386" s="16">
        <f>IFERROR(VLOOKUP(A385,配息表[],2,FALSE),0)*G385</f>
        <v>0</v>
      </c>
      <c r="E386" s="4">
        <f>IF(MONTH(表格3[[#This Row],[Date]])&lt;&gt;MONTH(A385),貸款金額*貸款利率/12,0)</f>
        <v>0</v>
      </c>
      <c r="F386" s="19">
        <f>(表格3[[#This Row],[投入金額]]+表格3[[#This Row],[配息]]-表格3[[#This Row],[利息]])/表格3[[#This Row],[Close]]</f>
        <v>0</v>
      </c>
      <c r="G386" s="4">
        <f>表格3[[#This Row],[增減股數]]+G385</f>
        <v>25792.30061252469</v>
      </c>
      <c r="H386" s="17">
        <f>表格3[[#This Row],[累計股數]]*表格3[[#This Row],[Close]]</f>
        <v>976888.54415949516</v>
      </c>
      <c r="I386" s="17">
        <f>表格3[[#This Row],[資產價值]]-投入金額</f>
        <v>-23111.455840504845</v>
      </c>
      <c r="J386" s="17">
        <f>自有資金+表格3[[#This Row],[損益金額]]</f>
        <v>976888.54415949516</v>
      </c>
      <c r="K386" s="18">
        <f>表格3[[#This Row],[損益金額]]/自有資金</f>
        <v>-2.3111455840504846E-2</v>
      </c>
    </row>
    <row r="387" spans="1:11" x14ac:dyDescent="0.4">
      <c r="A387" s="6">
        <v>43322</v>
      </c>
      <c r="B387" s="4">
        <v>38.431600000000003</v>
      </c>
      <c r="C387" s="15"/>
      <c r="D387" s="16">
        <f>IFERROR(VLOOKUP(A386,配息表[],2,FALSE),0)*G386</f>
        <v>0</v>
      </c>
      <c r="E387" s="4">
        <f>IF(MONTH(表格3[[#This Row],[Date]])&lt;&gt;MONTH(A386),貸款金額*貸款利率/12,0)</f>
        <v>0</v>
      </c>
      <c r="F387" s="19">
        <f>(表格3[[#This Row],[投入金額]]+表格3[[#This Row],[配息]]-表格3[[#This Row],[利息]])/表格3[[#This Row],[Close]]</f>
        <v>0</v>
      </c>
      <c r="G387" s="4">
        <f>表格3[[#This Row],[增減股數]]+G386</f>
        <v>25792.30061252469</v>
      </c>
      <c r="H387" s="17">
        <f>表格3[[#This Row],[累計股數]]*表格3[[#This Row],[Close]]</f>
        <v>991239.38022030401</v>
      </c>
      <c r="I387" s="17">
        <f>表格3[[#This Row],[資產價值]]-投入金額</f>
        <v>-8760.6197796959896</v>
      </c>
      <c r="J387" s="17">
        <f>自有資金+表格3[[#This Row],[損益金額]]</f>
        <v>991239.38022030401</v>
      </c>
      <c r="K387" s="18">
        <f>表格3[[#This Row],[損益金額]]/自有資金</f>
        <v>-8.7606197796959891E-3</v>
      </c>
    </row>
    <row r="388" spans="1:11" x14ac:dyDescent="0.4">
      <c r="A388" s="6">
        <v>43325</v>
      </c>
      <c r="B388" s="4">
        <v>38.390099999999997</v>
      </c>
      <c r="C388" s="15"/>
      <c r="D388" s="16">
        <f>IFERROR(VLOOKUP(A387,配息表[],2,FALSE),0)*G387</f>
        <v>0</v>
      </c>
      <c r="E388" s="4">
        <f>IF(MONTH(表格3[[#This Row],[Date]])&lt;&gt;MONTH(A387),貸款金額*貸款利率/12,0)</f>
        <v>0</v>
      </c>
      <c r="F388" s="19">
        <f>(表格3[[#This Row],[投入金額]]+表格3[[#This Row],[配息]]-表格3[[#This Row],[利息]])/表格3[[#This Row],[Close]]</f>
        <v>0</v>
      </c>
      <c r="G388" s="4">
        <f>表格3[[#This Row],[增減股數]]+G387</f>
        <v>25792.30061252469</v>
      </c>
      <c r="H388" s="17">
        <f>表格3[[#This Row],[累計股數]]*表格3[[#This Row],[Close]]</f>
        <v>990168.99974488397</v>
      </c>
      <c r="I388" s="17">
        <f>表格3[[#This Row],[資產價值]]-投入金額</f>
        <v>-9831.0002551160287</v>
      </c>
      <c r="J388" s="17">
        <f>自有資金+表格3[[#This Row],[損益金額]]</f>
        <v>990168.99974488397</v>
      </c>
      <c r="K388" s="18">
        <f>表格3[[#This Row],[損益金額]]/自有資金</f>
        <v>-9.8310002551160285E-3</v>
      </c>
    </row>
    <row r="389" spans="1:11" x14ac:dyDescent="0.4">
      <c r="A389" s="6">
        <v>43326</v>
      </c>
      <c r="B389" s="4">
        <v>38.216000000000001</v>
      </c>
      <c r="C389" s="15"/>
      <c r="D389" s="16">
        <f>IFERROR(VLOOKUP(A388,配息表[],2,FALSE),0)*G388</f>
        <v>0</v>
      </c>
      <c r="E389" s="4">
        <f>IF(MONTH(表格3[[#This Row],[Date]])&lt;&gt;MONTH(A388),貸款金額*貸款利率/12,0)</f>
        <v>0</v>
      </c>
      <c r="F389" s="19">
        <f>(表格3[[#This Row],[投入金額]]+表格3[[#This Row],[配息]]-表格3[[#This Row],[利息]])/表格3[[#This Row],[Close]]</f>
        <v>0</v>
      </c>
      <c r="G389" s="4">
        <f>表格3[[#This Row],[增減股數]]+G388</f>
        <v>25792.30061252469</v>
      </c>
      <c r="H389" s="17">
        <f>表格3[[#This Row],[累計股數]]*表格3[[#This Row],[Close]]</f>
        <v>985678.56020824355</v>
      </c>
      <c r="I389" s="17">
        <f>表格3[[#This Row],[資產價值]]-投入金額</f>
        <v>-14321.439791756449</v>
      </c>
      <c r="J389" s="17">
        <f>自有資金+表格3[[#This Row],[損益金額]]</f>
        <v>985678.56020824355</v>
      </c>
      <c r="K389" s="18">
        <f>表格3[[#This Row],[損益金額]]/自有資金</f>
        <v>-1.4321439791756449E-2</v>
      </c>
    </row>
    <row r="390" spans="1:11" x14ac:dyDescent="0.4">
      <c r="A390" s="6">
        <v>43327</v>
      </c>
      <c r="B390" s="4">
        <v>38.566400000000002</v>
      </c>
      <c r="C390" s="15"/>
      <c r="D390" s="16">
        <f>IFERROR(VLOOKUP(A389,配息表[],2,FALSE),0)*G389</f>
        <v>0</v>
      </c>
      <c r="E390" s="4">
        <f>IF(MONTH(表格3[[#This Row],[Date]])&lt;&gt;MONTH(A389),貸款金額*貸款利率/12,0)</f>
        <v>0</v>
      </c>
      <c r="F390" s="19">
        <f>(表格3[[#This Row],[投入金額]]+表格3[[#This Row],[配息]]-表格3[[#This Row],[利息]])/表格3[[#This Row],[Close]]</f>
        <v>0</v>
      </c>
      <c r="G390" s="4">
        <f>表格3[[#This Row],[增減股數]]+G389</f>
        <v>25792.30061252469</v>
      </c>
      <c r="H390" s="17">
        <f>表格3[[#This Row],[累計股數]]*表格3[[#This Row],[Close]]</f>
        <v>994716.18234287226</v>
      </c>
      <c r="I390" s="17">
        <f>表格3[[#This Row],[資產價值]]-投入金額</f>
        <v>-5283.8176571277436</v>
      </c>
      <c r="J390" s="17">
        <f>自有資金+表格3[[#This Row],[損益金額]]</f>
        <v>994716.18234287226</v>
      </c>
      <c r="K390" s="18">
        <f>表格3[[#This Row],[損益金額]]/自有資金</f>
        <v>-5.2838176571277434E-3</v>
      </c>
    </row>
    <row r="391" spans="1:11" x14ac:dyDescent="0.4">
      <c r="A391" s="6">
        <v>43328</v>
      </c>
      <c r="B391" s="4">
        <v>38.476999999999997</v>
      </c>
      <c r="C391" s="15"/>
      <c r="D391" s="16">
        <f>IFERROR(VLOOKUP(A390,配息表[],2,FALSE),0)*G390</f>
        <v>0</v>
      </c>
      <c r="E391" s="4">
        <f>IF(MONTH(表格3[[#This Row],[Date]])&lt;&gt;MONTH(A390),貸款金額*貸款利率/12,0)</f>
        <v>0</v>
      </c>
      <c r="F391" s="19">
        <f>(表格3[[#This Row],[投入金額]]+表格3[[#This Row],[配息]]-表格3[[#This Row],[利息]])/表格3[[#This Row],[Close]]</f>
        <v>0</v>
      </c>
      <c r="G391" s="4">
        <f>表格3[[#This Row],[增減股數]]+G390</f>
        <v>25792.30061252469</v>
      </c>
      <c r="H391" s="17">
        <f>表格3[[#This Row],[累計股數]]*表格3[[#This Row],[Close]]</f>
        <v>992410.3506681124</v>
      </c>
      <c r="I391" s="17">
        <f>表格3[[#This Row],[資產價值]]-投入金額</f>
        <v>-7589.6493318876019</v>
      </c>
      <c r="J391" s="17">
        <f>自有資金+表格3[[#This Row],[損益金額]]</f>
        <v>992410.3506681124</v>
      </c>
      <c r="K391" s="18">
        <f>表格3[[#This Row],[損益金額]]/自有資金</f>
        <v>-7.589649331887602E-3</v>
      </c>
    </row>
    <row r="392" spans="1:11" x14ac:dyDescent="0.4">
      <c r="A392" s="6">
        <v>43329</v>
      </c>
      <c r="B392" s="4">
        <v>38.446100000000001</v>
      </c>
      <c r="C392" s="15"/>
      <c r="D392" s="16">
        <f>IFERROR(VLOOKUP(A391,配息表[],2,FALSE),0)*G391</f>
        <v>0</v>
      </c>
      <c r="E392" s="4">
        <f>IF(MONTH(表格3[[#This Row],[Date]])&lt;&gt;MONTH(A391),貸款金額*貸款利率/12,0)</f>
        <v>0</v>
      </c>
      <c r="F392" s="19">
        <f>(表格3[[#This Row],[投入金額]]+表格3[[#This Row],[配息]]-表格3[[#This Row],[利息]])/表格3[[#This Row],[Close]]</f>
        <v>0</v>
      </c>
      <c r="G392" s="4">
        <f>表格3[[#This Row],[增減股數]]+G391</f>
        <v>25792.30061252469</v>
      </c>
      <c r="H392" s="17">
        <f>表格3[[#This Row],[累計股數]]*表格3[[#This Row],[Close]]</f>
        <v>991613.36857918557</v>
      </c>
      <c r="I392" s="17">
        <f>表格3[[#This Row],[資產價值]]-投入金額</f>
        <v>-8386.6314208144322</v>
      </c>
      <c r="J392" s="17">
        <f>自有資金+表格3[[#This Row],[損益金額]]</f>
        <v>991613.36857918557</v>
      </c>
      <c r="K392" s="18">
        <f>表格3[[#This Row],[損益金額]]/自有資金</f>
        <v>-8.3866314208144322E-3</v>
      </c>
    </row>
    <row r="393" spans="1:11" x14ac:dyDescent="0.4">
      <c r="A393" s="6">
        <v>43332</v>
      </c>
      <c r="B393" s="4">
        <v>38.744300000000003</v>
      </c>
      <c r="C393" s="15"/>
      <c r="D393" s="16">
        <f>IFERROR(VLOOKUP(A392,配息表[],2,FALSE),0)*G392</f>
        <v>0</v>
      </c>
      <c r="E393" s="4">
        <f>IF(MONTH(表格3[[#This Row],[Date]])&lt;&gt;MONTH(A392),貸款金額*貸款利率/12,0)</f>
        <v>0</v>
      </c>
      <c r="F393" s="19">
        <f>(表格3[[#This Row],[投入金額]]+表格3[[#This Row],[配息]]-表格3[[#This Row],[利息]])/表格3[[#This Row],[Close]]</f>
        <v>0</v>
      </c>
      <c r="G393" s="4">
        <f>表格3[[#This Row],[增減股數]]+G392</f>
        <v>25792.30061252469</v>
      </c>
      <c r="H393" s="17">
        <f>表格3[[#This Row],[累計股數]]*表格3[[#This Row],[Close]]</f>
        <v>999304.63262184046</v>
      </c>
      <c r="I393" s="17">
        <f>表格3[[#This Row],[資產價值]]-投入金額</f>
        <v>-695.36737815954257</v>
      </c>
      <c r="J393" s="17">
        <f>自有資金+表格3[[#This Row],[損益金額]]</f>
        <v>999304.63262184046</v>
      </c>
      <c r="K393" s="18">
        <f>表格3[[#This Row],[損益金額]]/自有資金</f>
        <v>-6.9536737815954254E-4</v>
      </c>
    </row>
    <row r="394" spans="1:11" x14ac:dyDescent="0.4">
      <c r="A394" s="6">
        <v>43333</v>
      </c>
      <c r="B394" s="4">
        <v>38.545400000000001</v>
      </c>
      <c r="C394" s="15"/>
      <c r="D394" s="16">
        <f>IFERROR(VLOOKUP(A393,配息表[],2,FALSE),0)*G393</f>
        <v>0</v>
      </c>
      <c r="E394" s="4">
        <f>IF(MONTH(表格3[[#This Row],[Date]])&lt;&gt;MONTH(A393),貸款金額*貸款利率/12,0)</f>
        <v>0</v>
      </c>
      <c r="F394" s="19">
        <f>(表格3[[#This Row],[投入金額]]+表格3[[#This Row],[配息]]-表格3[[#This Row],[利息]])/表格3[[#This Row],[Close]]</f>
        <v>0</v>
      </c>
      <c r="G394" s="4">
        <f>表格3[[#This Row],[增減股數]]+G393</f>
        <v>25792.30061252469</v>
      </c>
      <c r="H394" s="17">
        <f>表格3[[#This Row],[累計股數]]*表格3[[#This Row],[Close]]</f>
        <v>994174.54403000919</v>
      </c>
      <c r="I394" s="17">
        <f>表格3[[#This Row],[資產價值]]-投入金額</f>
        <v>-5825.4559699908132</v>
      </c>
      <c r="J394" s="17">
        <f>自有資金+表格3[[#This Row],[損益金額]]</f>
        <v>994174.54403000919</v>
      </c>
      <c r="K394" s="18">
        <f>表格3[[#This Row],[損益金額]]/自有資金</f>
        <v>-5.8254559699908136E-3</v>
      </c>
    </row>
    <row r="395" spans="1:11" x14ac:dyDescent="0.4">
      <c r="A395" s="6">
        <v>43334</v>
      </c>
      <c r="B395" s="4">
        <v>38.4176</v>
      </c>
      <c r="C395" s="15"/>
      <c r="D395" s="16">
        <f>IFERROR(VLOOKUP(A394,配息表[],2,FALSE),0)*G394</f>
        <v>0</v>
      </c>
      <c r="E395" s="4">
        <f>IF(MONTH(表格3[[#This Row],[Date]])&lt;&gt;MONTH(A394),貸款金額*貸款利率/12,0)</f>
        <v>0</v>
      </c>
      <c r="F395" s="19">
        <f>(表格3[[#This Row],[投入金額]]+表格3[[#This Row],[配息]]-表格3[[#This Row],[利息]])/表格3[[#This Row],[Close]]</f>
        <v>0</v>
      </c>
      <c r="G395" s="4">
        <f>表格3[[#This Row],[增減股數]]+G394</f>
        <v>25792.30061252469</v>
      </c>
      <c r="H395" s="17">
        <f>表格3[[#This Row],[累計股數]]*表格3[[#This Row],[Close]]</f>
        <v>990878.28801172855</v>
      </c>
      <c r="I395" s="17">
        <f>表格3[[#This Row],[資產價值]]-投入金額</f>
        <v>-9121.7119882714469</v>
      </c>
      <c r="J395" s="17">
        <f>自有資金+表格3[[#This Row],[損益金額]]</f>
        <v>990878.28801172855</v>
      </c>
      <c r="K395" s="18">
        <f>表格3[[#This Row],[損益金額]]/自有資金</f>
        <v>-9.1217119882714467E-3</v>
      </c>
    </row>
    <row r="396" spans="1:11" x14ac:dyDescent="0.4">
      <c r="A396" s="6">
        <v>43335</v>
      </c>
      <c r="B396" s="4">
        <v>38.576300000000003</v>
      </c>
      <c r="C396" s="15"/>
      <c r="D396" s="16">
        <f>IFERROR(VLOOKUP(A395,配息表[],2,FALSE),0)*G395</f>
        <v>0</v>
      </c>
      <c r="E396" s="4">
        <f>IF(MONTH(表格3[[#This Row],[Date]])&lt;&gt;MONTH(A395),貸款金額*貸款利率/12,0)</f>
        <v>0</v>
      </c>
      <c r="F396" s="19">
        <f>(表格3[[#This Row],[投入金額]]+表格3[[#This Row],[配息]]-表格3[[#This Row],[利息]])/表格3[[#This Row],[Close]]</f>
        <v>0</v>
      </c>
      <c r="G396" s="4">
        <f>表格3[[#This Row],[增減股數]]+G395</f>
        <v>25792.30061252469</v>
      </c>
      <c r="H396" s="17">
        <f>表格3[[#This Row],[累計股數]]*表格3[[#This Row],[Close]]</f>
        <v>994971.52611893625</v>
      </c>
      <c r="I396" s="17">
        <f>表格3[[#This Row],[資產價值]]-投入金額</f>
        <v>-5028.47388106375</v>
      </c>
      <c r="J396" s="17">
        <f>自有資金+表格3[[#This Row],[損益金額]]</f>
        <v>994971.52611893625</v>
      </c>
      <c r="K396" s="18">
        <f>表格3[[#This Row],[損益金額]]/自有資金</f>
        <v>-5.0284738810637501E-3</v>
      </c>
    </row>
    <row r="397" spans="1:11" x14ac:dyDescent="0.4">
      <c r="A397" s="6">
        <v>43336</v>
      </c>
      <c r="B397" s="4">
        <v>38.556899999999999</v>
      </c>
      <c r="C397" s="15"/>
      <c r="D397" s="16">
        <f>IFERROR(VLOOKUP(A396,配息表[],2,FALSE),0)*G396</f>
        <v>0</v>
      </c>
      <c r="E397" s="4">
        <f>IF(MONTH(表格3[[#This Row],[Date]])&lt;&gt;MONTH(A396),貸款金額*貸款利率/12,0)</f>
        <v>0</v>
      </c>
      <c r="F397" s="19">
        <f>(表格3[[#This Row],[投入金額]]+表格3[[#This Row],[配息]]-表格3[[#This Row],[利息]])/表格3[[#This Row],[Close]]</f>
        <v>0</v>
      </c>
      <c r="G397" s="4">
        <f>表格3[[#This Row],[增減股數]]+G396</f>
        <v>25792.30061252469</v>
      </c>
      <c r="H397" s="17">
        <f>表格3[[#This Row],[累計股數]]*表格3[[#This Row],[Close]]</f>
        <v>994471.15548705321</v>
      </c>
      <c r="I397" s="17">
        <f>表格3[[#This Row],[資產價值]]-投入金額</f>
        <v>-5528.8445129467873</v>
      </c>
      <c r="J397" s="17">
        <f>自有資金+表格3[[#This Row],[損益金額]]</f>
        <v>994471.15548705321</v>
      </c>
      <c r="K397" s="18">
        <f>表格3[[#This Row],[損益金額]]/自有資金</f>
        <v>-5.5288445129467872E-3</v>
      </c>
    </row>
    <row r="398" spans="1:11" x14ac:dyDescent="0.4">
      <c r="A398" s="6">
        <v>43339</v>
      </c>
      <c r="B398" s="4">
        <v>38.365400000000001</v>
      </c>
      <c r="C398" s="15"/>
      <c r="D398" s="16">
        <f>IFERROR(VLOOKUP(A397,配息表[],2,FALSE),0)*G397</f>
        <v>0</v>
      </c>
      <c r="E398" s="4">
        <f>IF(MONTH(表格3[[#This Row],[Date]])&lt;&gt;MONTH(A397),貸款金額*貸款利率/12,0)</f>
        <v>0</v>
      </c>
      <c r="F398" s="19">
        <f>(表格3[[#This Row],[投入金額]]+表格3[[#This Row],[配息]]-表格3[[#This Row],[利息]])/表格3[[#This Row],[Close]]</f>
        <v>0</v>
      </c>
      <c r="G398" s="4">
        <f>表格3[[#This Row],[增減股數]]+G397</f>
        <v>25792.30061252469</v>
      </c>
      <c r="H398" s="17">
        <f>表格3[[#This Row],[累計股數]]*表格3[[#This Row],[Close]]</f>
        <v>989531.92991975474</v>
      </c>
      <c r="I398" s="17">
        <f>表格3[[#This Row],[資產價值]]-投入金額</f>
        <v>-10468.070080245263</v>
      </c>
      <c r="J398" s="17">
        <f>自有資金+表格3[[#This Row],[損益金額]]</f>
        <v>989531.92991975474</v>
      </c>
      <c r="K398" s="18">
        <f>表格3[[#This Row],[損益金額]]/自有資金</f>
        <v>-1.0468070080245263E-2</v>
      </c>
    </row>
    <row r="399" spans="1:11" x14ac:dyDescent="0.4">
      <c r="A399" s="6">
        <v>43340</v>
      </c>
      <c r="B399" s="4">
        <v>38.082599999999999</v>
      </c>
      <c r="C399" s="15"/>
      <c r="D399" s="16">
        <f>IFERROR(VLOOKUP(A398,配息表[],2,FALSE),0)*G398</f>
        <v>0</v>
      </c>
      <c r="E399" s="4">
        <f>IF(MONTH(表格3[[#This Row],[Date]])&lt;&gt;MONTH(A398),貸款金額*貸款利率/12,0)</f>
        <v>0</v>
      </c>
      <c r="F399" s="19">
        <f>(表格3[[#This Row],[投入金額]]+表格3[[#This Row],[配息]]-表格3[[#This Row],[利息]])/表格3[[#This Row],[Close]]</f>
        <v>0</v>
      </c>
      <c r="G399" s="4">
        <f>表格3[[#This Row],[增減股數]]+G398</f>
        <v>25792.30061252469</v>
      </c>
      <c r="H399" s="17">
        <f>表格3[[#This Row],[累計股數]]*表格3[[#This Row],[Close]]</f>
        <v>982237.8673065328</v>
      </c>
      <c r="I399" s="17">
        <f>表格3[[#This Row],[資產價值]]-投入金額</f>
        <v>-17762.132693467196</v>
      </c>
      <c r="J399" s="17">
        <f>自有資金+表格3[[#This Row],[損益金額]]</f>
        <v>982237.8673065328</v>
      </c>
      <c r="K399" s="18">
        <f>表格3[[#This Row],[損益金額]]/自有資金</f>
        <v>-1.7762132693467197E-2</v>
      </c>
    </row>
    <row r="400" spans="1:11" x14ac:dyDescent="0.4">
      <c r="A400" s="6">
        <v>43341</v>
      </c>
      <c r="B400" s="4">
        <v>38.163400000000003</v>
      </c>
      <c r="C400" s="15"/>
      <c r="D400" s="16">
        <f>IFERROR(VLOOKUP(A399,配息表[],2,FALSE),0)*G399</f>
        <v>0</v>
      </c>
      <c r="E400" s="4">
        <f>IF(MONTH(表格3[[#This Row],[Date]])&lt;&gt;MONTH(A399),貸款金額*貸款利率/12,0)</f>
        <v>0</v>
      </c>
      <c r="F400" s="19">
        <f>(表格3[[#This Row],[投入金額]]+表格3[[#This Row],[配息]]-表格3[[#This Row],[利息]])/表格3[[#This Row],[Close]]</f>
        <v>0</v>
      </c>
      <c r="G400" s="4">
        <f>表格3[[#This Row],[增減股數]]+G399</f>
        <v>25792.30061252469</v>
      </c>
      <c r="H400" s="17">
        <f>表格3[[#This Row],[累計股數]]*表格3[[#This Row],[Close]]</f>
        <v>984321.88519602478</v>
      </c>
      <c r="I400" s="17">
        <f>表格3[[#This Row],[資產價值]]-投入金額</f>
        <v>-15678.114803975215</v>
      </c>
      <c r="J400" s="17">
        <f>自有資金+表格3[[#This Row],[損益金額]]</f>
        <v>984321.88519602478</v>
      </c>
      <c r="K400" s="18">
        <f>表格3[[#This Row],[損益金額]]/自有資金</f>
        <v>-1.5678114803975216E-2</v>
      </c>
    </row>
    <row r="401" spans="1:11" x14ac:dyDescent="0.4">
      <c r="A401" s="6">
        <v>43342</v>
      </c>
      <c r="B401" s="4">
        <v>38.234299999999998</v>
      </c>
      <c r="C401" s="15"/>
      <c r="D401" s="16">
        <f>IFERROR(VLOOKUP(A400,配息表[],2,FALSE),0)*G400</f>
        <v>0</v>
      </c>
      <c r="E401" s="4">
        <f>IF(MONTH(表格3[[#This Row],[Date]])&lt;&gt;MONTH(A400),貸款金額*貸款利率/12,0)</f>
        <v>0</v>
      </c>
      <c r="F401" s="19">
        <f>(表格3[[#This Row],[投入金額]]+表格3[[#This Row],[配息]]-表格3[[#This Row],[利息]])/表格3[[#This Row],[Close]]</f>
        <v>0</v>
      </c>
      <c r="G401" s="4">
        <f>表格3[[#This Row],[增減股數]]+G400</f>
        <v>25792.30061252469</v>
      </c>
      <c r="H401" s="17">
        <f>表格3[[#This Row],[累計股數]]*表格3[[#This Row],[Close]]</f>
        <v>986150.55930945266</v>
      </c>
      <c r="I401" s="17">
        <f>表格3[[#This Row],[資產價值]]-投入金額</f>
        <v>-13849.440690547344</v>
      </c>
      <c r="J401" s="17">
        <f>自有資金+表格3[[#This Row],[損益金額]]</f>
        <v>986150.55930945266</v>
      </c>
      <c r="K401" s="18">
        <f>表格3[[#This Row],[損益金額]]/自有資金</f>
        <v>-1.3849440690547344E-2</v>
      </c>
    </row>
    <row r="402" spans="1:11" x14ac:dyDescent="0.4">
      <c r="A402" s="6">
        <v>43343</v>
      </c>
      <c r="B402" s="4">
        <v>38.248600000000003</v>
      </c>
      <c r="C402" s="15"/>
      <c r="D402" s="16">
        <f>IFERROR(VLOOKUP(A401,配息表[],2,FALSE),0)*G401</f>
        <v>0</v>
      </c>
      <c r="E402" s="4">
        <f>IF(MONTH(表格3[[#This Row],[Date]])&lt;&gt;MONTH(A401),貸款金額*貸款利率/12,0)</f>
        <v>0</v>
      </c>
      <c r="F402" s="19">
        <f>(表格3[[#This Row],[投入金額]]+表格3[[#This Row],[配息]]-表格3[[#This Row],[利息]])/表格3[[#This Row],[Close]]</f>
        <v>0</v>
      </c>
      <c r="G402" s="4">
        <f>表格3[[#This Row],[增減股數]]+G401</f>
        <v>25792.30061252469</v>
      </c>
      <c r="H402" s="17">
        <f>表格3[[#This Row],[累計股數]]*表格3[[#This Row],[Close]]</f>
        <v>986519.38920821191</v>
      </c>
      <c r="I402" s="17">
        <f>表格3[[#This Row],[資產價值]]-投入金額</f>
        <v>-13480.610791788087</v>
      </c>
      <c r="J402" s="17">
        <f>自有資金+表格3[[#This Row],[損益金額]]</f>
        <v>986519.38920821191</v>
      </c>
      <c r="K402" s="18">
        <f>表格3[[#This Row],[損益金額]]/自有資金</f>
        <v>-1.3480610791788087E-2</v>
      </c>
    </row>
    <row r="403" spans="1:11" x14ac:dyDescent="0.4">
      <c r="A403" s="6">
        <v>43347</v>
      </c>
      <c r="B403" s="4">
        <v>37.920299999999997</v>
      </c>
      <c r="C403" s="15"/>
      <c r="D403" s="16">
        <f>IFERROR(VLOOKUP(A402,配息表[],2,FALSE),0)*G402</f>
        <v>0</v>
      </c>
      <c r="E403" s="4">
        <f>IF(MONTH(表格3[[#This Row],[Date]])&lt;&gt;MONTH(A402),貸款金額*貸款利率/12,0)</f>
        <v>0</v>
      </c>
      <c r="F403" s="19">
        <f>(表格3[[#This Row],[投入金額]]+表格3[[#This Row],[配息]]-表格3[[#This Row],[利息]])/表格3[[#This Row],[Close]]</f>
        <v>0</v>
      </c>
      <c r="G403" s="4">
        <f>表格3[[#This Row],[增減股數]]+G402</f>
        <v>25792.30061252469</v>
      </c>
      <c r="H403" s="17">
        <f>表格3[[#This Row],[累計股數]]*表格3[[#This Row],[Close]]</f>
        <v>978051.77691711998</v>
      </c>
      <c r="I403" s="17">
        <f>表格3[[#This Row],[資產價值]]-投入金額</f>
        <v>-21948.223082880024</v>
      </c>
      <c r="J403" s="17">
        <f>自有資金+表格3[[#This Row],[損益金額]]</f>
        <v>978051.77691711998</v>
      </c>
      <c r="K403" s="18">
        <f>表格3[[#This Row],[損益金額]]/自有資金</f>
        <v>-2.1948223082880025E-2</v>
      </c>
    </row>
    <row r="404" spans="1:11" x14ac:dyDescent="0.4">
      <c r="A404" s="6">
        <v>43348</v>
      </c>
      <c r="B404" s="4">
        <v>37.954999999999998</v>
      </c>
      <c r="C404" s="15"/>
      <c r="D404" s="16">
        <f>IFERROR(VLOOKUP(A403,配息表[],2,FALSE),0)*G403</f>
        <v>0</v>
      </c>
      <c r="E404" s="4">
        <f>IF(MONTH(表格3[[#This Row],[Date]])&lt;&gt;MONTH(A403),貸款金額*貸款利率/12,0)</f>
        <v>0</v>
      </c>
      <c r="F404" s="19">
        <f>(表格3[[#This Row],[投入金額]]+表格3[[#This Row],[配息]]-表格3[[#This Row],[利息]])/表格3[[#This Row],[Close]]</f>
        <v>0</v>
      </c>
      <c r="G404" s="4">
        <f>表格3[[#This Row],[增減股數]]+G403</f>
        <v>25792.30061252469</v>
      </c>
      <c r="H404" s="17">
        <f>表格3[[#This Row],[累計股數]]*表格3[[#This Row],[Close]]</f>
        <v>978946.76974837459</v>
      </c>
      <c r="I404" s="17">
        <f>表格3[[#This Row],[資產價值]]-投入金額</f>
        <v>-21053.230251625413</v>
      </c>
      <c r="J404" s="17">
        <f>自有資金+表格3[[#This Row],[損益金額]]</f>
        <v>978946.76974837459</v>
      </c>
      <c r="K404" s="18">
        <f>表格3[[#This Row],[損益金額]]/自有資金</f>
        <v>-2.1053230251625414E-2</v>
      </c>
    </row>
    <row r="405" spans="1:11" x14ac:dyDescent="0.4">
      <c r="A405" s="6">
        <v>43349</v>
      </c>
      <c r="B405" s="4">
        <v>38.064399999999999</v>
      </c>
      <c r="C405" s="15"/>
      <c r="D405" s="16">
        <f>IFERROR(VLOOKUP(A404,配息表[],2,FALSE),0)*G404</f>
        <v>0</v>
      </c>
      <c r="E405" s="4">
        <f>IF(MONTH(表格3[[#This Row],[Date]])&lt;&gt;MONTH(A404),貸款金額*貸款利率/12,0)</f>
        <v>0</v>
      </c>
      <c r="F405" s="19">
        <f>(表格3[[#This Row],[投入金額]]+表格3[[#This Row],[配息]]-表格3[[#This Row],[利息]])/表格3[[#This Row],[Close]]</f>
        <v>0</v>
      </c>
      <c r="G405" s="4">
        <f>表格3[[#This Row],[增減股數]]+G404</f>
        <v>25792.30061252469</v>
      </c>
      <c r="H405" s="17">
        <f>表格3[[#This Row],[累計股數]]*表格3[[#This Row],[Close]]</f>
        <v>981768.44743538485</v>
      </c>
      <c r="I405" s="17">
        <f>表格3[[#This Row],[資產價值]]-投入金額</f>
        <v>-18231.552564615151</v>
      </c>
      <c r="J405" s="17">
        <f>自有資金+表格3[[#This Row],[損益金額]]</f>
        <v>981768.44743538485</v>
      </c>
      <c r="K405" s="18">
        <f>表格3[[#This Row],[損益金額]]/自有資金</f>
        <v>-1.8231552564615151E-2</v>
      </c>
    </row>
    <row r="406" spans="1:11" x14ac:dyDescent="0.4">
      <c r="A406" s="6">
        <v>43350</v>
      </c>
      <c r="B406" s="4">
        <v>37.716799999999999</v>
      </c>
      <c r="C406" s="15"/>
      <c r="D406" s="16">
        <f>IFERROR(VLOOKUP(A405,配息表[],2,FALSE),0)*G405</f>
        <v>0</v>
      </c>
      <c r="E406" s="4">
        <f>IF(MONTH(表格3[[#This Row],[Date]])&lt;&gt;MONTH(A405),貸款金額*貸款利率/12,0)</f>
        <v>0</v>
      </c>
      <c r="F406" s="19">
        <f>(表格3[[#This Row],[投入金額]]+表格3[[#This Row],[配息]]-表格3[[#This Row],[利息]])/表格3[[#This Row],[Close]]</f>
        <v>0</v>
      </c>
      <c r="G406" s="4">
        <f>表格3[[#This Row],[增減股數]]+G405</f>
        <v>25792.30061252469</v>
      </c>
      <c r="H406" s="17">
        <f>表格3[[#This Row],[累計股數]]*表格3[[#This Row],[Close]]</f>
        <v>972803.04374247126</v>
      </c>
      <c r="I406" s="17">
        <f>表格3[[#This Row],[資產價值]]-投入金額</f>
        <v>-27196.956257528742</v>
      </c>
      <c r="J406" s="17">
        <f>自有資金+表格3[[#This Row],[損益金額]]</f>
        <v>972803.04374247126</v>
      </c>
      <c r="K406" s="18">
        <f>表格3[[#This Row],[損益金額]]/自有資金</f>
        <v>-2.7196956257528743E-2</v>
      </c>
    </row>
    <row r="407" spans="1:11" x14ac:dyDescent="0.4">
      <c r="A407" s="6">
        <v>43353</v>
      </c>
      <c r="B407" s="4">
        <v>37.885399999999997</v>
      </c>
      <c r="C407" s="15"/>
      <c r="D407" s="16">
        <f>IFERROR(VLOOKUP(A406,配息表[],2,FALSE),0)*G406</f>
        <v>0</v>
      </c>
      <c r="E407" s="4">
        <f>IF(MONTH(表格3[[#This Row],[Date]])&lt;&gt;MONTH(A406),貸款金額*貸款利率/12,0)</f>
        <v>0</v>
      </c>
      <c r="F407" s="19">
        <f>(表格3[[#This Row],[投入金額]]+表格3[[#This Row],[配息]]-表格3[[#This Row],[利息]])/表格3[[#This Row],[Close]]</f>
        <v>0</v>
      </c>
      <c r="G407" s="4">
        <f>表格3[[#This Row],[增減股數]]+G406</f>
        <v>25792.30061252469</v>
      </c>
      <c r="H407" s="17">
        <f>表格3[[#This Row],[累計股數]]*表格3[[#This Row],[Close]]</f>
        <v>977151.62562574283</v>
      </c>
      <c r="I407" s="17">
        <f>表格3[[#This Row],[資產價值]]-投入金額</f>
        <v>-22848.374374257168</v>
      </c>
      <c r="J407" s="17">
        <f>自有資金+表格3[[#This Row],[損益金額]]</f>
        <v>977151.62562574283</v>
      </c>
      <c r="K407" s="18">
        <f>表格3[[#This Row],[損益金額]]/自有資金</f>
        <v>-2.2848374374257168E-2</v>
      </c>
    </row>
    <row r="408" spans="1:11" x14ac:dyDescent="0.4">
      <c r="A408" s="6">
        <v>43354</v>
      </c>
      <c r="B408" s="4">
        <v>37.627600000000001</v>
      </c>
      <c r="C408" s="15"/>
      <c r="D408" s="16">
        <f>IFERROR(VLOOKUP(A407,配息表[],2,FALSE),0)*G407</f>
        <v>0</v>
      </c>
      <c r="E408" s="4">
        <f>IF(MONTH(表格3[[#This Row],[Date]])&lt;&gt;MONTH(A407),貸款金額*貸款利率/12,0)</f>
        <v>0</v>
      </c>
      <c r="F408" s="19">
        <f>(表格3[[#This Row],[投入金額]]+表格3[[#This Row],[配息]]-表格3[[#This Row],[利息]])/表格3[[#This Row],[Close]]</f>
        <v>0</v>
      </c>
      <c r="G408" s="4">
        <f>表格3[[#This Row],[增減股數]]+G407</f>
        <v>25792.30061252469</v>
      </c>
      <c r="H408" s="17">
        <f>表格3[[#This Row],[累計股數]]*表格3[[#This Row],[Close]]</f>
        <v>970502.37052783405</v>
      </c>
      <c r="I408" s="17">
        <f>表格3[[#This Row],[資產價值]]-投入金額</f>
        <v>-29497.629472165951</v>
      </c>
      <c r="J408" s="17">
        <f>自有資金+表格3[[#This Row],[損益金額]]</f>
        <v>970502.37052783405</v>
      </c>
      <c r="K408" s="18">
        <f>表格3[[#This Row],[損益金額]]/自有資金</f>
        <v>-2.949762947216595E-2</v>
      </c>
    </row>
    <row r="409" spans="1:11" x14ac:dyDescent="0.4">
      <c r="A409" s="6">
        <v>43355</v>
      </c>
      <c r="B409" s="4">
        <v>37.758699999999997</v>
      </c>
      <c r="C409" s="15"/>
      <c r="D409" s="16">
        <f>IFERROR(VLOOKUP(A408,配息表[],2,FALSE),0)*G408</f>
        <v>0</v>
      </c>
      <c r="E409" s="4">
        <f>IF(MONTH(表格3[[#This Row],[Date]])&lt;&gt;MONTH(A408),貸款金額*貸款利率/12,0)</f>
        <v>0</v>
      </c>
      <c r="F409" s="19">
        <f>(表格3[[#This Row],[投入金額]]+表格3[[#This Row],[配息]]-表格3[[#This Row],[利息]])/表格3[[#This Row],[Close]]</f>
        <v>0</v>
      </c>
      <c r="G409" s="4">
        <f>表格3[[#This Row],[增減股數]]+G408</f>
        <v>25792.30061252469</v>
      </c>
      <c r="H409" s="17">
        <f>表格3[[#This Row],[累計股數]]*表格3[[#This Row],[Close]]</f>
        <v>973883.7411381359</v>
      </c>
      <c r="I409" s="17">
        <f>表格3[[#This Row],[資產價值]]-投入金額</f>
        <v>-26116.258861864102</v>
      </c>
      <c r="J409" s="17">
        <f>自有資金+表格3[[#This Row],[損益金額]]</f>
        <v>973883.7411381359</v>
      </c>
      <c r="K409" s="18">
        <f>表格3[[#This Row],[損益金額]]/自有資金</f>
        <v>-2.6116258861864101E-2</v>
      </c>
    </row>
    <row r="410" spans="1:11" x14ac:dyDescent="0.4">
      <c r="A410" s="6">
        <v>43356</v>
      </c>
      <c r="B410" s="4">
        <v>37.770899999999997</v>
      </c>
      <c r="C410" s="15"/>
      <c r="D410" s="16">
        <f>IFERROR(VLOOKUP(A409,配息表[],2,FALSE),0)*G409</f>
        <v>0</v>
      </c>
      <c r="E410" s="4">
        <f>IF(MONTH(表格3[[#This Row],[Date]])&lt;&gt;MONTH(A409),貸款金額*貸款利率/12,0)</f>
        <v>0</v>
      </c>
      <c r="F410" s="19">
        <f>(表格3[[#This Row],[投入金額]]+表格3[[#This Row],[配息]]-表格3[[#This Row],[利息]])/表格3[[#This Row],[Close]]</f>
        <v>0</v>
      </c>
      <c r="G410" s="4">
        <f>表格3[[#This Row],[增減股數]]+G409</f>
        <v>25792.30061252469</v>
      </c>
      <c r="H410" s="17">
        <f>表格3[[#This Row],[累計股數]]*表格3[[#This Row],[Close]]</f>
        <v>974198.40720560879</v>
      </c>
      <c r="I410" s="17">
        <f>表格3[[#This Row],[資產價值]]-投入金額</f>
        <v>-25801.59279439121</v>
      </c>
      <c r="J410" s="17">
        <f>自有資金+表格3[[#This Row],[損益金額]]</f>
        <v>974198.40720560879</v>
      </c>
      <c r="K410" s="18">
        <f>表格3[[#This Row],[損益金額]]/自有資金</f>
        <v>-2.5801592794391211E-2</v>
      </c>
    </row>
    <row r="411" spans="1:11" x14ac:dyDescent="0.4">
      <c r="A411" s="6">
        <v>43357</v>
      </c>
      <c r="B411" s="4">
        <v>37.4816</v>
      </c>
      <c r="C411" s="15"/>
      <c r="D411" s="16">
        <f>IFERROR(VLOOKUP(A410,配息表[],2,FALSE),0)*G410</f>
        <v>0</v>
      </c>
      <c r="E411" s="4">
        <f>IF(MONTH(表格3[[#This Row],[Date]])&lt;&gt;MONTH(A410),貸款金額*貸款利率/12,0)</f>
        <v>0</v>
      </c>
      <c r="F411" s="19">
        <f>(表格3[[#This Row],[投入金額]]+表格3[[#This Row],[配息]]-表格3[[#This Row],[利息]])/表格3[[#This Row],[Close]]</f>
        <v>0</v>
      </c>
      <c r="G411" s="4">
        <f>表格3[[#This Row],[增減股數]]+G410</f>
        <v>25792.30061252469</v>
      </c>
      <c r="H411" s="17">
        <f>表格3[[#This Row],[累計股數]]*表格3[[#This Row],[Close]]</f>
        <v>966736.69463840546</v>
      </c>
      <c r="I411" s="17">
        <f>表格3[[#This Row],[資產價值]]-投入金額</f>
        <v>-33263.305361594539</v>
      </c>
      <c r="J411" s="17">
        <f>自有資金+表格3[[#This Row],[損益金額]]</f>
        <v>966736.69463840546</v>
      </c>
      <c r="K411" s="18">
        <f>表格3[[#This Row],[損益金額]]/自有資金</f>
        <v>-3.3263305361594539E-2</v>
      </c>
    </row>
    <row r="412" spans="1:11" x14ac:dyDescent="0.4">
      <c r="A412" s="6">
        <v>43360</v>
      </c>
      <c r="B412" s="4">
        <v>37.529400000000003</v>
      </c>
      <c r="C412" s="15"/>
      <c r="D412" s="16">
        <f>IFERROR(VLOOKUP(A411,配息表[],2,FALSE),0)*G411</f>
        <v>0</v>
      </c>
      <c r="E412" s="4">
        <f>IF(MONTH(表格3[[#This Row],[Date]])&lt;&gt;MONTH(A411),貸款金額*貸款利率/12,0)</f>
        <v>0</v>
      </c>
      <c r="F412" s="19">
        <f>(表格3[[#This Row],[投入金額]]+表格3[[#This Row],[配息]]-表格3[[#This Row],[利息]])/表格3[[#This Row],[Close]]</f>
        <v>0</v>
      </c>
      <c r="G412" s="4">
        <f>表格3[[#This Row],[增減股數]]+G411</f>
        <v>25792.30061252469</v>
      </c>
      <c r="H412" s="17">
        <f>表格3[[#This Row],[累計股數]]*表格3[[#This Row],[Close]]</f>
        <v>967969.56660768413</v>
      </c>
      <c r="I412" s="17">
        <f>表格3[[#This Row],[資產價值]]-投入金額</f>
        <v>-32030.43339231587</v>
      </c>
      <c r="J412" s="17">
        <f>自有資金+表格3[[#This Row],[損益金額]]</f>
        <v>967969.56660768413</v>
      </c>
      <c r="K412" s="18">
        <f>表格3[[#This Row],[損益金額]]/自有資金</f>
        <v>-3.2030433392315871E-2</v>
      </c>
    </row>
    <row r="413" spans="1:11" x14ac:dyDescent="0.4">
      <c r="A413" s="6">
        <v>43361</v>
      </c>
      <c r="B413" s="4">
        <v>37.174799999999998</v>
      </c>
      <c r="C413" s="15"/>
      <c r="D413" s="16">
        <f>IFERROR(VLOOKUP(A412,配息表[],2,FALSE),0)*G412</f>
        <v>0</v>
      </c>
      <c r="E413" s="4">
        <f>IF(MONTH(表格3[[#This Row],[Date]])&lt;&gt;MONTH(A412),貸款金額*貸款利率/12,0)</f>
        <v>0</v>
      </c>
      <c r="F413" s="19">
        <f>(表格3[[#This Row],[投入金額]]+表格3[[#This Row],[配息]]-表格3[[#This Row],[利息]])/表格3[[#This Row],[Close]]</f>
        <v>0</v>
      </c>
      <c r="G413" s="4">
        <f>表格3[[#This Row],[增減股數]]+G412</f>
        <v>25792.30061252469</v>
      </c>
      <c r="H413" s="17">
        <f>表格3[[#This Row],[累計股數]]*表格3[[#This Row],[Close]]</f>
        <v>958823.61681048281</v>
      </c>
      <c r="I413" s="17">
        <f>表格3[[#This Row],[資產價值]]-投入金額</f>
        <v>-41176.38318951719</v>
      </c>
      <c r="J413" s="17">
        <f>自有資金+表格3[[#This Row],[損益金額]]</f>
        <v>958823.61681048281</v>
      </c>
      <c r="K413" s="18">
        <f>表格3[[#This Row],[損益金額]]/自有資金</f>
        <v>-4.1176383189517191E-2</v>
      </c>
    </row>
    <row r="414" spans="1:11" x14ac:dyDescent="0.4">
      <c r="A414" s="6">
        <v>43362</v>
      </c>
      <c r="B414" s="4">
        <v>36.866300000000003</v>
      </c>
      <c r="C414" s="15"/>
      <c r="D414" s="16">
        <f>IFERROR(VLOOKUP(A413,配息表[],2,FALSE),0)*G413</f>
        <v>0</v>
      </c>
      <c r="E414" s="4">
        <f>IF(MONTH(表格3[[#This Row],[Date]])&lt;&gt;MONTH(A413),貸款金額*貸款利率/12,0)</f>
        <v>0</v>
      </c>
      <c r="F414" s="19">
        <f>(表格3[[#This Row],[投入金額]]+表格3[[#This Row],[配息]]-表格3[[#This Row],[利息]])/表格3[[#This Row],[Close]]</f>
        <v>0</v>
      </c>
      <c r="G414" s="4">
        <f>表格3[[#This Row],[增減股數]]+G413</f>
        <v>25792.30061252469</v>
      </c>
      <c r="H414" s="17">
        <f>表格3[[#This Row],[累計股數]]*表格3[[#This Row],[Close]]</f>
        <v>950866.69207151909</v>
      </c>
      <c r="I414" s="17">
        <f>表格3[[#This Row],[資產價值]]-投入金額</f>
        <v>-49133.307928480906</v>
      </c>
      <c r="J414" s="17">
        <f>自有資金+表格3[[#This Row],[損益金額]]</f>
        <v>950866.69207151909</v>
      </c>
      <c r="K414" s="18">
        <f>表格3[[#This Row],[損益金額]]/自有資金</f>
        <v>-4.9133307928480904E-2</v>
      </c>
    </row>
    <row r="415" spans="1:11" x14ac:dyDescent="0.4">
      <c r="A415" s="6">
        <v>43363</v>
      </c>
      <c r="B415" s="4">
        <v>37.0167</v>
      </c>
      <c r="C415" s="15"/>
      <c r="D415" s="16">
        <f>IFERROR(VLOOKUP(A414,配息表[],2,FALSE),0)*G414</f>
        <v>0</v>
      </c>
      <c r="E415" s="4">
        <f>IF(MONTH(表格3[[#This Row],[Date]])&lt;&gt;MONTH(A414),貸款金額*貸款利率/12,0)</f>
        <v>0</v>
      </c>
      <c r="F415" s="19">
        <f>(表格3[[#This Row],[投入金額]]+表格3[[#This Row],[配息]]-表格3[[#This Row],[利息]])/表格3[[#This Row],[Close]]</f>
        <v>0</v>
      </c>
      <c r="G415" s="4">
        <f>表格3[[#This Row],[增減股數]]+G414</f>
        <v>25792.30061252469</v>
      </c>
      <c r="H415" s="17">
        <f>表格3[[#This Row],[累計股數]]*表格3[[#This Row],[Close]]</f>
        <v>954745.85408364271</v>
      </c>
      <c r="I415" s="17">
        <f>表格3[[#This Row],[資產價值]]-投入金額</f>
        <v>-45254.145916357287</v>
      </c>
      <c r="J415" s="17">
        <f>自有資金+表格3[[#This Row],[損益金額]]</f>
        <v>954745.85408364271</v>
      </c>
      <c r="K415" s="18">
        <f>表格3[[#This Row],[損益金額]]/自有資金</f>
        <v>-4.5254145916357284E-2</v>
      </c>
    </row>
    <row r="416" spans="1:11" x14ac:dyDescent="0.4">
      <c r="A416" s="6">
        <v>43364</v>
      </c>
      <c r="B416" s="4">
        <v>36.960299999999997</v>
      </c>
      <c r="C416" s="15"/>
      <c r="D416" s="16">
        <f>IFERROR(VLOOKUP(A415,配息表[],2,FALSE),0)*G415</f>
        <v>0</v>
      </c>
      <c r="E416" s="4">
        <f>IF(MONTH(表格3[[#This Row],[Date]])&lt;&gt;MONTH(A415),貸款金額*貸款利率/12,0)</f>
        <v>0</v>
      </c>
      <c r="F416" s="19">
        <f>(表格3[[#This Row],[投入金額]]+表格3[[#This Row],[配息]]-表格3[[#This Row],[利息]])/表格3[[#This Row],[Close]]</f>
        <v>0</v>
      </c>
      <c r="G416" s="4">
        <f>表格3[[#This Row],[增減股數]]+G415</f>
        <v>25792.30061252469</v>
      </c>
      <c r="H416" s="17">
        <f>表格3[[#This Row],[累計股數]]*表格3[[#This Row],[Close]]</f>
        <v>953291.16832909617</v>
      </c>
      <c r="I416" s="17">
        <f>表格3[[#This Row],[資產價值]]-投入金額</f>
        <v>-46708.831670903834</v>
      </c>
      <c r="J416" s="17">
        <f>自有資金+表格3[[#This Row],[損益金額]]</f>
        <v>953291.16832909617</v>
      </c>
      <c r="K416" s="18">
        <f>表格3[[#This Row],[損益金額]]/自有資金</f>
        <v>-4.6708831670903832E-2</v>
      </c>
    </row>
    <row r="417" spans="1:11" x14ac:dyDescent="0.4">
      <c r="A417" s="6">
        <v>43368</v>
      </c>
      <c r="B417" s="4">
        <v>36.793300000000002</v>
      </c>
      <c r="C417" s="15"/>
      <c r="D417" s="16">
        <f>IFERROR(VLOOKUP(A416,配息表[],2,FALSE),0)*G416</f>
        <v>0</v>
      </c>
      <c r="E417" s="4">
        <f>IF(MONTH(表格3[[#This Row],[Date]])&lt;&gt;MONTH(A416),貸款金額*貸款利率/12,0)</f>
        <v>0</v>
      </c>
      <c r="F417" s="19">
        <f>(表格3[[#This Row],[投入金額]]+表格3[[#This Row],[配息]]-表格3[[#This Row],[利息]])/表格3[[#This Row],[Close]]</f>
        <v>0</v>
      </c>
      <c r="G417" s="4">
        <f>表格3[[#This Row],[增減股數]]+G416</f>
        <v>25792.30061252469</v>
      </c>
      <c r="H417" s="17">
        <f>表格3[[#This Row],[累計股數]]*表格3[[#This Row],[Close]]</f>
        <v>948983.85412680474</v>
      </c>
      <c r="I417" s="17">
        <f>表格3[[#This Row],[資產價值]]-投入金額</f>
        <v>-51016.145873195259</v>
      </c>
      <c r="J417" s="17">
        <f>自有資金+表格3[[#This Row],[損益金額]]</f>
        <v>948983.85412680474</v>
      </c>
      <c r="K417" s="18">
        <f>表格3[[#This Row],[損益金額]]/自有資金</f>
        <v>-5.1016145873195258E-2</v>
      </c>
    </row>
    <row r="418" spans="1:11" x14ac:dyDescent="0.4">
      <c r="A418" s="6">
        <v>43369</v>
      </c>
      <c r="B418" s="4">
        <v>37.034500000000001</v>
      </c>
      <c r="C418" s="15"/>
      <c r="D418" s="16">
        <f>IFERROR(VLOOKUP(A417,配息表[],2,FALSE),0)*G417</f>
        <v>0</v>
      </c>
      <c r="E418" s="4">
        <f>IF(MONTH(表格3[[#This Row],[Date]])&lt;&gt;MONTH(A417),貸款金額*貸款利率/12,0)</f>
        <v>0</v>
      </c>
      <c r="F418" s="19">
        <f>(表格3[[#This Row],[投入金額]]+表格3[[#This Row],[配息]]-表格3[[#This Row],[利息]])/表格3[[#This Row],[Close]]</f>
        <v>0</v>
      </c>
      <c r="G418" s="4">
        <f>表格3[[#This Row],[增減股數]]+G417</f>
        <v>25792.30061252469</v>
      </c>
      <c r="H418" s="17">
        <f>表格3[[#This Row],[累計股數]]*表格3[[#This Row],[Close]]</f>
        <v>955204.95703454572</v>
      </c>
      <c r="I418" s="17">
        <f>表格3[[#This Row],[資產價值]]-投入金額</f>
        <v>-44795.042965454282</v>
      </c>
      <c r="J418" s="17">
        <f>自有資金+表格3[[#This Row],[損益金額]]</f>
        <v>955204.95703454572</v>
      </c>
      <c r="K418" s="18">
        <f>表格3[[#This Row],[損益金額]]/自有資金</f>
        <v>-4.4795042965454279E-2</v>
      </c>
    </row>
    <row r="419" spans="1:11" x14ac:dyDescent="0.4">
      <c r="A419" s="6">
        <v>43370</v>
      </c>
      <c r="B419" s="4">
        <v>36.968899999999998</v>
      </c>
      <c r="C419" s="15"/>
      <c r="D419" s="16">
        <f>IFERROR(VLOOKUP(A418,配息表[],2,FALSE),0)*G418</f>
        <v>6963.9211653816665</v>
      </c>
      <c r="E419" s="4">
        <f>IF(MONTH(表格3[[#This Row],[Date]])&lt;&gt;MONTH(A418),貸款金額*貸款利率/12,0)</f>
        <v>0</v>
      </c>
      <c r="F419" s="19">
        <f>(表格3[[#This Row],[投入金額]]+表格3[[#This Row],[配息]]-表格3[[#This Row],[利息]])/表格3[[#This Row],[Close]]</f>
        <v>188.37242020675939</v>
      </c>
      <c r="G419" s="4">
        <f>表格3[[#This Row],[增減股數]]+G418</f>
        <v>25980.673032731451</v>
      </c>
      <c r="H419" s="17">
        <f>表格3[[#This Row],[累計股數]]*表格3[[#This Row],[Close]]</f>
        <v>960476.90327974572</v>
      </c>
      <c r="I419" s="17">
        <f>表格3[[#This Row],[資產價值]]-投入金額</f>
        <v>-39523.096720254282</v>
      </c>
      <c r="J419" s="17">
        <f>自有資金+表格3[[#This Row],[損益金額]]</f>
        <v>960476.90327974572</v>
      </c>
      <c r="K419" s="18">
        <f>表格3[[#This Row],[損益金額]]/自有資金</f>
        <v>-3.952309672025428E-2</v>
      </c>
    </row>
    <row r="420" spans="1:11" x14ac:dyDescent="0.4">
      <c r="A420" s="6">
        <v>43371</v>
      </c>
      <c r="B420" s="4">
        <v>36.854399999999998</v>
      </c>
      <c r="C420" s="15"/>
      <c r="D420" s="16">
        <f>IFERROR(VLOOKUP(A419,配息表[],2,FALSE),0)*G419</f>
        <v>0</v>
      </c>
      <c r="E420" s="4">
        <f>IF(MONTH(表格3[[#This Row],[Date]])&lt;&gt;MONTH(A419),貸款金額*貸款利率/12,0)</f>
        <v>0</v>
      </c>
      <c r="F420" s="19">
        <f>(表格3[[#This Row],[投入金額]]+表格3[[#This Row],[配息]]-表格3[[#This Row],[利息]])/表格3[[#This Row],[Close]]</f>
        <v>0</v>
      </c>
      <c r="G420" s="4">
        <f>表格3[[#This Row],[增減股數]]+G419</f>
        <v>25980.673032731451</v>
      </c>
      <c r="H420" s="17">
        <f>表格3[[#This Row],[累計股數]]*表格3[[#This Row],[Close]]</f>
        <v>957502.11621749797</v>
      </c>
      <c r="I420" s="17">
        <f>表格3[[#This Row],[資產價值]]-投入金額</f>
        <v>-42497.883782502031</v>
      </c>
      <c r="J420" s="17">
        <f>自有資金+表格3[[#This Row],[損益金額]]</f>
        <v>957502.11621749797</v>
      </c>
      <c r="K420" s="18">
        <f>表格3[[#This Row],[損益金額]]/自有資金</f>
        <v>-4.2497883782502029E-2</v>
      </c>
    </row>
    <row r="421" spans="1:11" x14ac:dyDescent="0.4">
      <c r="A421" s="6">
        <v>43374</v>
      </c>
      <c r="B421" s="4">
        <v>36.653799999999997</v>
      </c>
      <c r="C421" s="15"/>
      <c r="D421" s="16">
        <f>IFERROR(VLOOKUP(A420,配息表[],2,FALSE),0)*G420</f>
        <v>0</v>
      </c>
      <c r="E421" s="4">
        <f>IF(MONTH(表格3[[#This Row],[Date]])&lt;&gt;MONTH(A420),貸款金額*貸款利率/12,0)</f>
        <v>0</v>
      </c>
      <c r="F421" s="19">
        <f>(表格3[[#This Row],[投入金額]]+表格3[[#This Row],[配息]]-表格3[[#This Row],[利息]])/表格3[[#This Row],[Close]]</f>
        <v>0</v>
      </c>
      <c r="G421" s="4">
        <f>表格3[[#This Row],[增減股數]]+G420</f>
        <v>25980.673032731451</v>
      </c>
      <c r="H421" s="17">
        <f>表格3[[#This Row],[累計股數]]*表格3[[#This Row],[Close]]</f>
        <v>952290.393207132</v>
      </c>
      <c r="I421" s="17">
        <f>表格3[[#This Row],[資產價值]]-投入金額</f>
        <v>-47709.606792867999</v>
      </c>
      <c r="J421" s="17">
        <f>自有資金+表格3[[#This Row],[損益金額]]</f>
        <v>952290.393207132</v>
      </c>
      <c r="K421" s="18">
        <f>表格3[[#This Row],[損益金額]]/自有資金</f>
        <v>-4.7709606792868002E-2</v>
      </c>
    </row>
    <row r="422" spans="1:11" x14ac:dyDescent="0.4">
      <c r="A422" s="6">
        <v>43375</v>
      </c>
      <c r="B422" s="4">
        <v>36.9313</v>
      </c>
      <c r="C422" s="15"/>
      <c r="D422" s="16">
        <f>IFERROR(VLOOKUP(A421,配息表[],2,FALSE),0)*G421</f>
        <v>0</v>
      </c>
      <c r="E422" s="4">
        <f>IF(MONTH(表格3[[#This Row],[Date]])&lt;&gt;MONTH(A421),貸款金額*貸款利率/12,0)</f>
        <v>0</v>
      </c>
      <c r="F422" s="19">
        <f>(表格3[[#This Row],[投入金額]]+表格3[[#This Row],[配息]]-表格3[[#This Row],[利息]])/表格3[[#This Row],[Close]]</f>
        <v>0</v>
      </c>
      <c r="G422" s="4">
        <f>表格3[[#This Row],[增減股數]]+G421</f>
        <v>25980.673032731451</v>
      </c>
      <c r="H422" s="17">
        <f>表格3[[#This Row],[累計股數]]*表格3[[#This Row],[Close]]</f>
        <v>959500.02997371508</v>
      </c>
      <c r="I422" s="17">
        <f>表格3[[#This Row],[資產價值]]-投入金額</f>
        <v>-40499.970026284922</v>
      </c>
      <c r="J422" s="17">
        <f>自有資金+表格3[[#This Row],[損益金額]]</f>
        <v>959500.02997371508</v>
      </c>
      <c r="K422" s="18">
        <f>表格3[[#This Row],[損益金額]]/自有資金</f>
        <v>-4.0499970026284922E-2</v>
      </c>
    </row>
    <row r="423" spans="1:11" x14ac:dyDescent="0.4">
      <c r="A423" s="6">
        <v>43376</v>
      </c>
      <c r="B423" s="4">
        <v>36.258899999999997</v>
      </c>
      <c r="C423" s="15"/>
      <c r="D423" s="16">
        <f>IFERROR(VLOOKUP(A422,配息表[],2,FALSE),0)*G422</f>
        <v>0</v>
      </c>
      <c r="E423" s="4">
        <f>IF(MONTH(表格3[[#This Row],[Date]])&lt;&gt;MONTH(A422),貸款金額*貸款利率/12,0)</f>
        <v>0</v>
      </c>
      <c r="F423" s="19">
        <f>(表格3[[#This Row],[投入金額]]+表格3[[#This Row],[配息]]-表格3[[#This Row],[利息]])/表格3[[#This Row],[Close]]</f>
        <v>0</v>
      </c>
      <c r="G423" s="4">
        <f>表格3[[#This Row],[增減股數]]+G422</f>
        <v>25980.673032731451</v>
      </c>
      <c r="H423" s="17">
        <f>表格3[[#This Row],[累計股數]]*表格3[[#This Row],[Close]]</f>
        <v>942030.62542650627</v>
      </c>
      <c r="I423" s="17">
        <f>表格3[[#This Row],[資產價值]]-投入金額</f>
        <v>-57969.374573493726</v>
      </c>
      <c r="J423" s="17">
        <f>自有資金+表格3[[#This Row],[損益金額]]</f>
        <v>942030.62542650627</v>
      </c>
      <c r="K423" s="18">
        <f>表格3[[#This Row],[損益金額]]/自有資金</f>
        <v>-5.7969374573493729E-2</v>
      </c>
    </row>
    <row r="424" spans="1:11" x14ac:dyDescent="0.4">
      <c r="A424" s="6">
        <v>43377</v>
      </c>
      <c r="B424" s="4">
        <v>36.211300000000001</v>
      </c>
      <c r="C424" s="15"/>
      <c r="D424" s="16">
        <f>IFERROR(VLOOKUP(A423,配息表[],2,FALSE),0)*G423</f>
        <v>0</v>
      </c>
      <c r="E424" s="4">
        <f>IF(MONTH(表格3[[#This Row],[Date]])&lt;&gt;MONTH(A423),貸款金額*貸款利率/12,0)</f>
        <v>0</v>
      </c>
      <c r="F424" s="19">
        <f>(表格3[[#This Row],[投入金額]]+表格3[[#This Row],[配息]]-表格3[[#This Row],[利息]])/表格3[[#This Row],[Close]]</f>
        <v>0</v>
      </c>
      <c r="G424" s="4">
        <f>表格3[[#This Row],[增減股數]]+G423</f>
        <v>25980.673032731451</v>
      </c>
      <c r="H424" s="17">
        <f>表格3[[#This Row],[累計股數]]*表格3[[#This Row],[Close]]</f>
        <v>940793.94539014844</v>
      </c>
      <c r="I424" s="17">
        <f>表格3[[#This Row],[資產價值]]-投入金額</f>
        <v>-59206.054609851562</v>
      </c>
      <c r="J424" s="17">
        <f>自有資金+表格3[[#This Row],[損益金額]]</f>
        <v>940793.94539014844</v>
      </c>
      <c r="K424" s="18">
        <f>表格3[[#This Row],[損益金額]]/自有資金</f>
        <v>-5.9206054609851559E-2</v>
      </c>
    </row>
    <row r="425" spans="1:11" x14ac:dyDescent="0.4">
      <c r="A425" s="6">
        <v>43378</v>
      </c>
      <c r="B425" s="4">
        <v>36.022100000000002</v>
      </c>
      <c r="C425" s="15"/>
      <c r="D425" s="16">
        <f>IFERROR(VLOOKUP(A424,配息表[],2,FALSE),0)*G424</f>
        <v>0</v>
      </c>
      <c r="E425" s="4">
        <f>IF(MONTH(表格3[[#This Row],[Date]])&lt;&gt;MONTH(A424),貸款金額*貸款利率/12,0)</f>
        <v>0</v>
      </c>
      <c r="F425" s="19">
        <f>(表格3[[#This Row],[投入金額]]+表格3[[#This Row],[配息]]-表格3[[#This Row],[利息]])/表格3[[#This Row],[Close]]</f>
        <v>0</v>
      </c>
      <c r="G425" s="4">
        <f>表格3[[#This Row],[增減股數]]+G424</f>
        <v>25980.673032731451</v>
      </c>
      <c r="H425" s="17">
        <f>表格3[[#This Row],[累計股數]]*表格3[[#This Row],[Close]]</f>
        <v>935878.4020523557</v>
      </c>
      <c r="I425" s="17">
        <f>表格3[[#This Row],[資產價值]]-投入金額</f>
        <v>-64121.597947644303</v>
      </c>
      <c r="J425" s="17">
        <f>自有資金+表格3[[#This Row],[損益金額]]</f>
        <v>935878.4020523557</v>
      </c>
      <c r="K425" s="18">
        <f>表格3[[#This Row],[損益金額]]/自有資金</f>
        <v>-6.4121597947644299E-2</v>
      </c>
    </row>
    <row r="426" spans="1:11" x14ac:dyDescent="0.4">
      <c r="A426" s="6">
        <v>43381</v>
      </c>
      <c r="B426" s="4">
        <v>36.0488</v>
      </c>
      <c r="C426" s="15"/>
      <c r="D426" s="16">
        <f>IFERROR(VLOOKUP(A425,配息表[],2,FALSE),0)*G425</f>
        <v>0</v>
      </c>
      <c r="E426" s="4">
        <f>IF(MONTH(表格3[[#This Row],[Date]])&lt;&gt;MONTH(A425),貸款金額*貸款利率/12,0)</f>
        <v>0</v>
      </c>
      <c r="F426" s="19">
        <f>(表格3[[#This Row],[投入金額]]+表格3[[#This Row],[配息]]-表格3[[#This Row],[利息]])/表格3[[#This Row],[Close]]</f>
        <v>0</v>
      </c>
      <c r="G426" s="4">
        <f>表格3[[#This Row],[增減股數]]+G425</f>
        <v>25980.673032731451</v>
      </c>
      <c r="H426" s="17">
        <f>表格3[[#This Row],[累計股數]]*表格3[[#This Row],[Close]]</f>
        <v>936572.08602232952</v>
      </c>
      <c r="I426" s="17">
        <f>表格3[[#This Row],[資產價值]]-投入金額</f>
        <v>-63427.913977670483</v>
      </c>
      <c r="J426" s="17">
        <f>自有資金+表格3[[#This Row],[損益金額]]</f>
        <v>936572.08602232952</v>
      </c>
      <c r="K426" s="18">
        <f>表格3[[#This Row],[損益金額]]/自有資金</f>
        <v>-6.3427913977670489E-2</v>
      </c>
    </row>
    <row r="427" spans="1:11" x14ac:dyDescent="0.4">
      <c r="A427" s="6">
        <v>43382</v>
      </c>
      <c r="B427" s="4">
        <v>36.321199999999997</v>
      </c>
      <c r="C427" s="15"/>
      <c r="D427" s="16">
        <f>IFERROR(VLOOKUP(A426,配息表[],2,FALSE),0)*G426</f>
        <v>0</v>
      </c>
      <c r="E427" s="4">
        <f>IF(MONTH(表格3[[#This Row],[Date]])&lt;&gt;MONTH(A426),貸款金額*貸款利率/12,0)</f>
        <v>0</v>
      </c>
      <c r="F427" s="19">
        <f>(表格3[[#This Row],[投入金額]]+表格3[[#This Row],[配息]]-表格3[[#This Row],[利息]])/表格3[[#This Row],[Close]]</f>
        <v>0</v>
      </c>
      <c r="G427" s="4">
        <f>表格3[[#This Row],[增減股數]]+G426</f>
        <v>25980.673032731451</v>
      </c>
      <c r="H427" s="17">
        <f>表格3[[#This Row],[累計股數]]*表格3[[#This Row],[Close]]</f>
        <v>943649.22135644546</v>
      </c>
      <c r="I427" s="17">
        <f>表格3[[#This Row],[資產價值]]-投入金額</f>
        <v>-56350.778643554542</v>
      </c>
      <c r="J427" s="17">
        <f>自有資金+表格3[[#This Row],[損益金額]]</f>
        <v>943649.22135644546</v>
      </c>
      <c r="K427" s="18">
        <f>表格3[[#This Row],[損益金額]]/自有資金</f>
        <v>-5.635077864355454E-2</v>
      </c>
    </row>
    <row r="428" spans="1:11" x14ac:dyDescent="0.4">
      <c r="A428" s="6">
        <v>43384</v>
      </c>
      <c r="B428" s="4">
        <v>36.883200000000002</v>
      </c>
      <c r="C428" s="15"/>
      <c r="D428" s="16">
        <f>IFERROR(VLOOKUP(A427,配息表[],2,FALSE),0)*G427</f>
        <v>0</v>
      </c>
      <c r="E428" s="4">
        <f>IF(MONTH(表格3[[#This Row],[Date]])&lt;&gt;MONTH(A427),貸款金額*貸款利率/12,0)</f>
        <v>0</v>
      </c>
      <c r="F428" s="19">
        <f>(表格3[[#This Row],[投入金額]]+表格3[[#This Row],[配息]]-表格3[[#This Row],[利息]])/表格3[[#This Row],[Close]]</f>
        <v>0</v>
      </c>
      <c r="G428" s="4">
        <f>表格3[[#This Row],[增減股數]]+G427</f>
        <v>25980.673032731451</v>
      </c>
      <c r="H428" s="17">
        <f>表格3[[#This Row],[累計股數]]*表格3[[#This Row],[Close]]</f>
        <v>958250.35960084072</v>
      </c>
      <c r="I428" s="17">
        <f>表格3[[#This Row],[資產價值]]-投入金額</f>
        <v>-41749.640399159282</v>
      </c>
      <c r="J428" s="17">
        <f>自有資金+表格3[[#This Row],[損益金額]]</f>
        <v>958250.35960084072</v>
      </c>
      <c r="K428" s="18">
        <f>表格3[[#This Row],[損益金額]]/自有資金</f>
        <v>-4.174964039915928E-2</v>
      </c>
    </row>
    <row r="429" spans="1:11" x14ac:dyDescent="0.4">
      <c r="A429" s="6">
        <v>43385</v>
      </c>
      <c r="B429" s="4">
        <v>36.554299999999998</v>
      </c>
      <c r="C429" s="15"/>
      <c r="D429" s="16">
        <f>IFERROR(VLOOKUP(A428,配息表[],2,FALSE),0)*G428</f>
        <v>0</v>
      </c>
      <c r="E429" s="4">
        <f>IF(MONTH(表格3[[#This Row],[Date]])&lt;&gt;MONTH(A428),貸款金額*貸款利率/12,0)</f>
        <v>0</v>
      </c>
      <c r="F429" s="19">
        <f>(表格3[[#This Row],[投入金額]]+表格3[[#This Row],[配息]]-表格3[[#This Row],[利息]])/表格3[[#This Row],[Close]]</f>
        <v>0</v>
      </c>
      <c r="G429" s="4">
        <f>表格3[[#This Row],[增減股數]]+G428</f>
        <v>25980.673032731451</v>
      </c>
      <c r="H429" s="17">
        <f>表格3[[#This Row],[累計股數]]*表格3[[#This Row],[Close]]</f>
        <v>949705.31624037516</v>
      </c>
      <c r="I429" s="17">
        <f>表格3[[#This Row],[資產價值]]-投入金額</f>
        <v>-50294.683759624837</v>
      </c>
      <c r="J429" s="17">
        <f>自有資金+表格3[[#This Row],[損益金額]]</f>
        <v>949705.31624037516</v>
      </c>
      <c r="K429" s="18">
        <f>表格3[[#This Row],[損益金額]]/自有資金</f>
        <v>-5.0294683759624835E-2</v>
      </c>
    </row>
    <row r="430" spans="1:11" x14ac:dyDescent="0.4">
      <c r="A430" s="6">
        <v>43388</v>
      </c>
      <c r="B430" s="4">
        <v>36.459800000000001</v>
      </c>
      <c r="C430" s="15"/>
      <c r="D430" s="16">
        <f>IFERROR(VLOOKUP(A429,配息表[],2,FALSE),0)*G429</f>
        <v>0</v>
      </c>
      <c r="E430" s="4">
        <f>IF(MONTH(表格3[[#This Row],[Date]])&lt;&gt;MONTH(A429),貸款金額*貸款利率/12,0)</f>
        <v>0</v>
      </c>
      <c r="F430" s="19">
        <f>(表格3[[#This Row],[投入金額]]+表格3[[#This Row],[配息]]-表格3[[#This Row],[利息]])/表格3[[#This Row],[Close]]</f>
        <v>0</v>
      </c>
      <c r="G430" s="4">
        <f>表格3[[#This Row],[增減股數]]+G429</f>
        <v>25980.673032731451</v>
      </c>
      <c r="H430" s="17">
        <f>表格3[[#This Row],[累計股數]]*表格3[[#This Row],[Close]]</f>
        <v>947250.14263878216</v>
      </c>
      <c r="I430" s="17">
        <f>表格3[[#This Row],[資產價值]]-投入金額</f>
        <v>-52749.857361217844</v>
      </c>
      <c r="J430" s="17">
        <f>自有資金+表格3[[#This Row],[損益金額]]</f>
        <v>947250.14263878216</v>
      </c>
      <c r="K430" s="18">
        <f>表格3[[#This Row],[損益金額]]/自有資金</f>
        <v>-5.2749857361217845E-2</v>
      </c>
    </row>
    <row r="431" spans="1:11" x14ac:dyDescent="0.4">
      <c r="A431" s="6">
        <v>43389</v>
      </c>
      <c r="B431" s="4">
        <v>36.4178</v>
      </c>
      <c r="C431" s="15"/>
      <c r="D431" s="16">
        <f>IFERROR(VLOOKUP(A430,配息表[],2,FALSE),0)*G430</f>
        <v>0</v>
      </c>
      <c r="E431" s="4">
        <f>IF(MONTH(表格3[[#This Row],[Date]])&lt;&gt;MONTH(A430),貸款金額*貸款利率/12,0)</f>
        <v>0</v>
      </c>
      <c r="F431" s="19">
        <f>(表格3[[#This Row],[投入金額]]+表格3[[#This Row],[配息]]-表格3[[#This Row],[利息]])/表格3[[#This Row],[Close]]</f>
        <v>0</v>
      </c>
      <c r="G431" s="4">
        <f>表格3[[#This Row],[增減股數]]+G430</f>
        <v>25980.673032731451</v>
      </c>
      <c r="H431" s="17">
        <f>表格3[[#This Row],[累計股數]]*表格3[[#This Row],[Close]]</f>
        <v>946158.9543714074</v>
      </c>
      <c r="I431" s="17">
        <f>表格3[[#This Row],[資產價值]]-投入金額</f>
        <v>-53841.045628592605</v>
      </c>
      <c r="J431" s="17">
        <f>自有資金+表格3[[#This Row],[損益金額]]</f>
        <v>946158.9543714074</v>
      </c>
      <c r="K431" s="18">
        <f>表格3[[#This Row],[損益金額]]/自有資金</f>
        <v>-5.3841045628592606E-2</v>
      </c>
    </row>
    <row r="432" spans="1:11" x14ac:dyDescent="0.4">
      <c r="A432" s="6">
        <v>43390</v>
      </c>
      <c r="B432" s="4">
        <v>36.354199999999999</v>
      </c>
      <c r="C432" s="15"/>
      <c r="D432" s="16">
        <f>IFERROR(VLOOKUP(A431,配息表[],2,FALSE),0)*G431</f>
        <v>0</v>
      </c>
      <c r="E432" s="4">
        <f>IF(MONTH(表格3[[#This Row],[Date]])&lt;&gt;MONTH(A431),貸款金額*貸款利率/12,0)</f>
        <v>0</v>
      </c>
      <c r="F432" s="19">
        <f>(表格3[[#This Row],[投入金額]]+表格3[[#This Row],[配息]]-表格3[[#This Row],[利息]])/表格3[[#This Row],[Close]]</f>
        <v>0</v>
      </c>
      <c r="G432" s="4">
        <f>表格3[[#This Row],[增減股數]]+G431</f>
        <v>25980.673032731451</v>
      </c>
      <c r="H432" s="17">
        <f>表格3[[#This Row],[累計股數]]*表格3[[#This Row],[Close]]</f>
        <v>944506.58356652572</v>
      </c>
      <c r="I432" s="17">
        <f>表格3[[#This Row],[資產價值]]-投入金額</f>
        <v>-55493.416433474282</v>
      </c>
      <c r="J432" s="17">
        <f>自有資金+表格3[[#This Row],[損益金額]]</f>
        <v>944506.58356652572</v>
      </c>
      <c r="K432" s="18">
        <f>表格3[[#This Row],[損益金額]]/自有資金</f>
        <v>-5.5493416433474281E-2</v>
      </c>
    </row>
    <row r="433" spans="1:11" x14ac:dyDescent="0.4">
      <c r="A433" s="6">
        <v>43391</v>
      </c>
      <c r="B433" s="4">
        <v>36.435400000000001</v>
      </c>
      <c r="C433" s="15"/>
      <c r="D433" s="16">
        <f>IFERROR(VLOOKUP(A432,配息表[],2,FALSE),0)*G432</f>
        <v>0</v>
      </c>
      <c r="E433" s="4">
        <f>IF(MONTH(表格3[[#This Row],[Date]])&lt;&gt;MONTH(A432),貸款金額*貸款利率/12,0)</f>
        <v>0</v>
      </c>
      <c r="F433" s="19">
        <f>(表格3[[#This Row],[投入金額]]+表格3[[#This Row],[配息]]-表格3[[#This Row],[利息]])/表格3[[#This Row],[Close]]</f>
        <v>0</v>
      </c>
      <c r="G433" s="4">
        <f>表格3[[#This Row],[增減股數]]+G432</f>
        <v>25980.673032731451</v>
      </c>
      <c r="H433" s="17">
        <f>表格3[[#This Row],[累計股數]]*表格3[[#This Row],[Close]]</f>
        <v>946616.21421678353</v>
      </c>
      <c r="I433" s="17">
        <f>表格3[[#This Row],[資產價值]]-投入金額</f>
        <v>-53383.785783216474</v>
      </c>
      <c r="J433" s="17">
        <f>自有資金+表格3[[#This Row],[損益金額]]</f>
        <v>946616.21421678353</v>
      </c>
      <c r="K433" s="18">
        <f>表格3[[#This Row],[損益金額]]/自有資金</f>
        <v>-5.3383785783216474E-2</v>
      </c>
    </row>
    <row r="434" spans="1:11" x14ac:dyDescent="0.4">
      <c r="A434" s="6">
        <v>43392</v>
      </c>
      <c r="B434" s="4">
        <v>36.2652</v>
      </c>
      <c r="C434" s="15"/>
      <c r="D434" s="16">
        <f>IFERROR(VLOOKUP(A433,配息表[],2,FALSE),0)*G433</f>
        <v>0</v>
      </c>
      <c r="E434" s="4">
        <f>IF(MONTH(表格3[[#This Row],[Date]])&lt;&gt;MONTH(A433),貸款金額*貸款利率/12,0)</f>
        <v>0</v>
      </c>
      <c r="F434" s="19">
        <f>(表格3[[#This Row],[投入金額]]+表格3[[#This Row],[配息]]-表格3[[#This Row],[利息]])/表格3[[#This Row],[Close]]</f>
        <v>0</v>
      </c>
      <c r="G434" s="4">
        <f>表格3[[#This Row],[增減股數]]+G433</f>
        <v>25980.673032731451</v>
      </c>
      <c r="H434" s="17">
        <f>表格3[[#This Row],[累計股數]]*表格3[[#This Row],[Close]]</f>
        <v>942194.3036666126</v>
      </c>
      <c r="I434" s="17">
        <f>表格3[[#This Row],[資產價值]]-投入金額</f>
        <v>-57805.696333387401</v>
      </c>
      <c r="J434" s="17">
        <f>自有資金+表格3[[#This Row],[損益金額]]</f>
        <v>942194.3036666126</v>
      </c>
      <c r="K434" s="18">
        <f>表格3[[#This Row],[損益金額]]/自有資金</f>
        <v>-5.7805696333387398E-2</v>
      </c>
    </row>
    <row r="435" spans="1:11" x14ac:dyDescent="0.4">
      <c r="A435" s="6">
        <v>43395</v>
      </c>
      <c r="B435" s="4">
        <v>36.195099999999996</v>
      </c>
      <c r="C435" s="15"/>
      <c r="D435" s="16">
        <f>IFERROR(VLOOKUP(A434,配息表[],2,FALSE),0)*G434</f>
        <v>0</v>
      </c>
      <c r="E435" s="4">
        <f>IF(MONTH(表格3[[#This Row],[Date]])&lt;&gt;MONTH(A434),貸款金額*貸款利率/12,0)</f>
        <v>0</v>
      </c>
      <c r="F435" s="19">
        <f>(表格3[[#This Row],[投入金額]]+表格3[[#This Row],[配息]]-表格3[[#This Row],[利息]])/表格3[[#This Row],[Close]]</f>
        <v>0</v>
      </c>
      <c r="G435" s="4">
        <f>表格3[[#This Row],[增減股數]]+G434</f>
        <v>25980.673032731451</v>
      </c>
      <c r="H435" s="17">
        <f>表格3[[#This Row],[累計股數]]*表格3[[#This Row],[Close]]</f>
        <v>940373.05848701799</v>
      </c>
      <c r="I435" s="17">
        <f>表格3[[#This Row],[資產價值]]-投入金額</f>
        <v>-59626.941512982012</v>
      </c>
      <c r="J435" s="17">
        <f>自有資金+表格3[[#This Row],[損益金額]]</f>
        <v>940373.05848701799</v>
      </c>
      <c r="K435" s="18">
        <f>表格3[[#This Row],[損益金額]]/自有資金</f>
        <v>-5.9626941512982014E-2</v>
      </c>
    </row>
    <row r="436" spans="1:11" x14ac:dyDescent="0.4">
      <c r="A436" s="6">
        <v>43396</v>
      </c>
      <c r="B436" s="4">
        <v>36.4133</v>
      </c>
      <c r="C436" s="15"/>
      <c r="D436" s="16">
        <f>IFERROR(VLOOKUP(A435,配息表[],2,FALSE),0)*G435</f>
        <v>0</v>
      </c>
      <c r="E436" s="4">
        <f>IF(MONTH(表格3[[#This Row],[Date]])&lt;&gt;MONTH(A435),貸款金額*貸款利率/12,0)</f>
        <v>0</v>
      </c>
      <c r="F436" s="19">
        <f>(表格3[[#This Row],[投入金額]]+表格3[[#This Row],[配息]]-表格3[[#This Row],[利息]])/表格3[[#This Row],[Close]]</f>
        <v>0</v>
      </c>
      <c r="G436" s="4">
        <f>表格3[[#This Row],[增減股數]]+G435</f>
        <v>25980.673032731451</v>
      </c>
      <c r="H436" s="17">
        <f>表格3[[#This Row],[累計股數]]*表格3[[#This Row],[Close]]</f>
        <v>946042.04134276009</v>
      </c>
      <c r="I436" s="17">
        <f>表格3[[#This Row],[資產價值]]-投入金額</f>
        <v>-53957.958657239913</v>
      </c>
      <c r="J436" s="17">
        <f>自有資金+表格3[[#This Row],[損益金額]]</f>
        <v>946042.04134276009</v>
      </c>
      <c r="K436" s="18">
        <f>表格3[[#This Row],[損益金額]]/自有資金</f>
        <v>-5.3957958657239916E-2</v>
      </c>
    </row>
    <row r="437" spans="1:11" x14ac:dyDescent="0.4">
      <c r="A437" s="6">
        <v>43397</v>
      </c>
      <c r="B437" s="4">
        <v>36.496400000000001</v>
      </c>
      <c r="C437" s="15"/>
      <c r="D437" s="16">
        <f>IFERROR(VLOOKUP(A436,配息表[],2,FALSE),0)*G436</f>
        <v>0</v>
      </c>
      <c r="E437" s="4">
        <f>IF(MONTH(表格3[[#This Row],[Date]])&lt;&gt;MONTH(A436),貸款金額*貸款利率/12,0)</f>
        <v>0</v>
      </c>
      <c r="F437" s="19">
        <f>(表格3[[#This Row],[投入金額]]+表格3[[#This Row],[配息]]-表格3[[#This Row],[利息]])/表格3[[#This Row],[Close]]</f>
        <v>0</v>
      </c>
      <c r="G437" s="4">
        <f>表格3[[#This Row],[增減股數]]+G436</f>
        <v>25980.673032731451</v>
      </c>
      <c r="H437" s="17">
        <f>表格3[[#This Row],[累計股數]]*表格3[[#This Row],[Close]]</f>
        <v>948201.0352717801</v>
      </c>
      <c r="I437" s="17">
        <f>表格3[[#This Row],[資產價值]]-投入金額</f>
        <v>-51798.9647282199</v>
      </c>
      <c r="J437" s="17">
        <f>自有資金+表格3[[#This Row],[損益金額]]</f>
        <v>948201.0352717801</v>
      </c>
      <c r="K437" s="18">
        <f>表格3[[#This Row],[損益金額]]/自有資金</f>
        <v>-5.1798964728219897E-2</v>
      </c>
    </row>
    <row r="438" spans="1:11" x14ac:dyDescent="0.4">
      <c r="A438" s="6">
        <v>43398</v>
      </c>
      <c r="B438" s="4">
        <v>36.547899999999998</v>
      </c>
      <c r="C438" s="15"/>
      <c r="D438" s="16">
        <f>IFERROR(VLOOKUP(A437,配息表[],2,FALSE),0)*G437</f>
        <v>0</v>
      </c>
      <c r="E438" s="4">
        <f>IF(MONTH(表格3[[#This Row],[Date]])&lt;&gt;MONTH(A437),貸款金額*貸款利率/12,0)</f>
        <v>0</v>
      </c>
      <c r="F438" s="19">
        <f>(表格3[[#This Row],[投入金額]]+表格3[[#This Row],[配息]]-表格3[[#This Row],[利息]])/表格3[[#This Row],[Close]]</f>
        <v>0</v>
      </c>
      <c r="G438" s="4">
        <f>表格3[[#This Row],[增減股數]]+G437</f>
        <v>25980.673032731451</v>
      </c>
      <c r="H438" s="17">
        <f>表格3[[#This Row],[累計股數]]*表格3[[#This Row],[Close]]</f>
        <v>949539.03993296577</v>
      </c>
      <c r="I438" s="17">
        <f>表格3[[#This Row],[資產價值]]-投入金額</f>
        <v>-50460.960067034233</v>
      </c>
      <c r="J438" s="17">
        <f>自有資金+表格3[[#This Row],[損益金額]]</f>
        <v>949539.03993296577</v>
      </c>
      <c r="K438" s="18">
        <f>表格3[[#This Row],[損益金額]]/自有資金</f>
        <v>-5.0460960067034231E-2</v>
      </c>
    </row>
    <row r="439" spans="1:11" x14ac:dyDescent="0.4">
      <c r="A439" s="6">
        <v>43399</v>
      </c>
      <c r="B439" s="4">
        <v>36.756900000000002</v>
      </c>
      <c r="C439" s="15"/>
      <c r="D439" s="16">
        <f>IFERROR(VLOOKUP(A438,配息表[],2,FALSE),0)*G438</f>
        <v>0</v>
      </c>
      <c r="E439" s="4">
        <f>IF(MONTH(表格3[[#This Row],[Date]])&lt;&gt;MONTH(A438),貸款金額*貸款利率/12,0)</f>
        <v>0</v>
      </c>
      <c r="F439" s="19">
        <f>(表格3[[#This Row],[投入金額]]+表格3[[#This Row],[配息]]-表格3[[#This Row],[利息]])/表格3[[#This Row],[Close]]</f>
        <v>0</v>
      </c>
      <c r="G439" s="4">
        <f>表格3[[#This Row],[增減股數]]+G438</f>
        <v>25980.673032731451</v>
      </c>
      <c r="H439" s="17">
        <f>表格3[[#This Row],[累計股數]]*表格3[[#This Row],[Close]]</f>
        <v>954969.00059680676</v>
      </c>
      <c r="I439" s="17">
        <f>表格3[[#This Row],[資產價值]]-投入金額</f>
        <v>-45030.999403193244</v>
      </c>
      <c r="J439" s="17">
        <f>自有資金+表格3[[#This Row],[損益金額]]</f>
        <v>954969.00059680676</v>
      </c>
      <c r="K439" s="18">
        <f>表格3[[#This Row],[損益金額]]/自有資金</f>
        <v>-4.5030999403193245E-2</v>
      </c>
    </row>
    <row r="440" spans="1:11" x14ac:dyDescent="0.4">
      <c r="A440" s="6">
        <v>43402</v>
      </c>
      <c r="B440" s="4">
        <v>36.676600000000001</v>
      </c>
      <c r="C440" s="15"/>
      <c r="D440" s="16">
        <f>IFERROR(VLOOKUP(A439,配息表[],2,FALSE),0)*G439</f>
        <v>0</v>
      </c>
      <c r="E440" s="4">
        <f>IF(MONTH(表格3[[#This Row],[Date]])&lt;&gt;MONTH(A439),貸款金額*貸款利率/12,0)</f>
        <v>0</v>
      </c>
      <c r="F440" s="19">
        <f>(表格3[[#This Row],[投入金額]]+表格3[[#This Row],[配息]]-表格3[[#This Row],[利息]])/表格3[[#This Row],[Close]]</f>
        <v>0</v>
      </c>
      <c r="G440" s="4">
        <f>表格3[[#This Row],[增減股數]]+G439</f>
        <v>25980.673032731451</v>
      </c>
      <c r="H440" s="17">
        <f>表格3[[#This Row],[累計股數]]*表格3[[#This Row],[Close]]</f>
        <v>952882.75255227834</v>
      </c>
      <c r="I440" s="17">
        <f>表格3[[#This Row],[資產價值]]-投入金額</f>
        <v>-47117.24744772166</v>
      </c>
      <c r="J440" s="17">
        <f>自有資金+表格3[[#This Row],[損益金額]]</f>
        <v>952882.75255227834</v>
      </c>
      <c r="K440" s="18">
        <f>表格3[[#This Row],[損益金額]]/自有資金</f>
        <v>-4.7117247447721659E-2</v>
      </c>
    </row>
    <row r="441" spans="1:11" x14ac:dyDescent="0.4">
      <c r="A441" s="6">
        <v>43403</v>
      </c>
      <c r="B441" s="4">
        <v>36.496299999999998</v>
      </c>
      <c r="C441" s="15"/>
      <c r="D441" s="16">
        <f>IFERROR(VLOOKUP(A440,配息表[],2,FALSE),0)*G440</f>
        <v>0</v>
      </c>
      <c r="E441" s="4">
        <f>IF(MONTH(表格3[[#This Row],[Date]])&lt;&gt;MONTH(A440),貸款金額*貸款利率/12,0)</f>
        <v>0</v>
      </c>
      <c r="F441" s="19">
        <f>(表格3[[#This Row],[投入金額]]+表格3[[#This Row],[配息]]-表格3[[#This Row],[利息]])/表格3[[#This Row],[Close]]</f>
        <v>0</v>
      </c>
      <c r="G441" s="4">
        <f>表格3[[#This Row],[增減股數]]+G440</f>
        <v>25980.673032731451</v>
      </c>
      <c r="H441" s="17">
        <f>表格3[[#This Row],[累計股數]]*表格3[[#This Row],[Close]]</f>
        <v>948198.4372044768</v>
      </c>
      <c r="I441" s="17">
        <f>表格3[[#This Row],[資產價值]]-投入金額</f>
        <v>-51801.562795523205</v>
      </c>
      <c r="J441" s="17">
        <f>自有資金+表格3[[#This Row],[損益金額]]</f>
        <v>948198.4372044768</v>
      </c>
      <c r="K441" s="18">
        <f>表格3[[#This Row],[損益金額]]/自有資金</f>
        <v>-5.1801562795523205E-2</v>
      </c>
    </row>
    <row r="442" spans="1:11" x14ac:dyDescent="0.4">
      <c r="A442" s="6">
        <v>43404</v>
      </c>
      <c r="B442" s="4">
        <v>36.180500000000002</v>
      </c>
      <c r="C442" s="15"/>
      <c r="D442" s="16">
        <f>IFERROR(VLOOKUP(A441,配息表[],2,FALSE),0)*G441</f>
        <v>0</v>
      </c>
      <c r="E442" s="4">
        <f>IF(MONTH(表格3[[#This Row],[Date]])&lt;&gt;MONTH(A441),貸款金額*貸款利率/12,0)</f>
        <v>0</v>
      </c>
      <c r="F442" s="19">
        <f>(表格3[[#This Row],[投入金額]]+表格3[[#This Row],[配息]]-表格3[[#This Row],[利息]])/表格3[[#This Row],[Close]]</f>
        <v>0</v>
      </c>
      <c r="G442" s="4">
        <f>表格3[[#This Row],[增減股數]]+G441</f>
        <v>25980.673032731451</v>
      </c>
      <c r="H442" s="17">
        <f>表格3[[#This Row],[累計股數]]*表格3[[#This Row],[Close]]</f>
        <v>939993.7406607403</v>
      </c>
      <c r="I442" s="17">
        <f>表格3[[#This Row],[資產價值]]-投入金額</f>
        <v>-60006.259339259705</v>
      </c>
      <c r="J442" s="17">
        <f>自有資金+表格3[[#This Row],[損益金額]]</f>
        <v>939993.7406607403</v>
      </c>
      <c r="K442" s="18">
        <f>表格3[[#This Row],[損益金額]]/自有資金</f>
        <v>-6.0006259339259703E-2</v>
      </c>
    </row>
    <row r="443" spans="1:11" x14ac:dyDescent="0.4">
      <c r="A443" s="6">
        <v>43405</v>
      </c>
      <c r="B443" s="4">
        <v>36.194299999999998</v>
      </c>
      <c r="C443" s="15"/>
      <c r="D443" s="16">
        <f>IFERROR(VLOOKUP(A442,配息表[],2,FALSE),0)*G442</f>
        <v>0</v>
      </c>
      <c r="E443" s="4">
        <f>IF(MONTH(表格3[[#This Row],[Date]])&lt;&gt;MONTH(A442),貸款金額*貸款利率/12,0)</f>
        <v>0</v>
      </c>
      <c r="F443" s="19">
        <f>(表格3[[#This Row],[投入金額]]+表格3[[#This Row],[配息]]-表格3[[#This Row],[利息]])/表格3[[#This Row],[Close]]</f>
        <v>0</v>
      </c>
      <c r="G443" s="4">
        <f>表格3[[#This Row],[增減股數]]+G442</f>
        <v>25980.673032731451</v>
      </c>
      <c r="H443" s="17">
        <f>表格3[[#This Row],[累計股數]]*表格3[[#This Row],[Close]]</f>
        <v>940352.2739485919</v>
      </c>
      <c r="I443" s="17">
        <f>表格3[[#This Row],[資產價值]]-投入金額</f>
        <v>-59647.726051408099</v>
      </c>
      <c r="J443" s="17">
        <f>自有資金+表格3[[#This Row],[損益金額]]</f>
        <v>940352.2739485919</v>
      </c>
      <c r="K443" s="18">
        <f>表格3[[#This Row],[損益金額]]/自有資金</f>
        <v>-5.9647726051408098E-2</v>
      </c>
    </row>
    <row r="444" spans="1:11" x14ac:dyDescent="0.4">
      <c r="A444" s="6">
        <v>43406</v>
      </c>
      <c r="B444" s="4">
        <v>35.437600000000003</v>
      </c>
      <c r="C444" s="15"/>
      <c r="D444" s="16">
        <f>IFERROR(VLOOKUP(A443,配息表[],2,FALSE),0)*G443</f>
        <v>0</v>
      </c>
      <c r="E444" s="4">
        <f>IF(MONTH(表格3[[#This Row],[Date]])&lt;&gt;MONTH(A443),貸款金額*貸款利率/12,0)</f>
        <v>0</v>
      </c>
      <c r="F444" s="19">
        <f>(表格3[[#This Row],[投入金額]]+表格3[[#This Row],[配息]]-表格3[[#This Row],[利息]])/表格3[[#This Row],[Close]]</f>
        <v>0</v>
      </c>
      <c r="G444" s="4">
        <f>表格3[[#This Row],[增減股數]]+G443</f>
        <v>25980.673032731451</v>
      </c>
      <c r="H444" s="17">
        <f>表格3[[#This Row],[累計股數]]*表格3[[#This Row],[Close]]</f>
        <v>920692.69866472413</v>
      </c>
      <c r="I444" s="17">
        <f>表格3[[#This Row],[資產價值]]-投入金額</f>
        <v>-79307.301335275872</v>
      </c>
      <c r="J444" s="17">
        <f>自有資金+表格3[[#This Row],[損益金額]]</f>
        <v>920692.69866472413</v>
      </c>
      <c r="K444" s="18">
        <f>表格3[[#This Row],[損益金額]]/自有資金</f>
        <v>-7.9307301335275873E-2</v>
      </c>
    </row>
    <row r="445" spans="1:11" x14ac:dyDescent="0.4">
      <c r="A445" s="6">
        <v>43409</v>
      </c>
      <c r="B445" s="4">
        <v>35.776800000000001</v>
      </c>
      <c r="C445" s="15"/>
      <c r="D445" s="16">
        <f>IFERROR(VLOOKUP(A444,配息表[],2,FALSE),0)*G444</f>
        <v>0</v>
      </c>
      <c r="E445" s="4">
        <f>IF(MONTH(表格3[[#This Row],[Date]])&lt;&gt;MONTH(A444),貸款金額*貸款利率/12,0)</f>
        <v>0</v>
      </c>
      <c r="F445" s="19">
        <f>(表格3[[#This Row],[投入金額]]+表格3[[#This Row],[配息]]-表格3[[#This Row],[利息]])/表格3[[#This Row],[Close]]</f>
        <v>0</v>
      </c>
      <c r="G445" s="4">
        <f>表格3[[#This Row],[增減股數]]+G444</f>
        <v>25980.673032731451</v>
      </c>
      <c r="H445" s="17">
        <f>表格3[[#This Row],[累計股數]]*表格3[[#This Row],[Close]]</f>
        <v>929505.34295742656</v>
      </c>
      <c r="I445" s="17">
        <f>表格3[[#This Row],[資產價值]]-投入金額</f>
        <v>-70494.657042573439</v>
      </c>
      <c r="J445" s="17">
        <f>自有資金+表格3[[#This Row],[損益金額]]</f>
        <v>929505.34295742656</v>
      </c>
      <c r="K445" s="18">
        <f>表格3[[#This Row],[損益金額]]/自有資金</f>
        <v>-7.0494657042573433E-2</v>
      </c>
    </row>
    <row r="446" spans="1:11" x14ac:dyDescent="0.4">
      <c r="A446" s="6">
        <v>43410</v>
      </c>
      <c r="B446" s="4">
        <v>35.799799999999998</v>
      </c>
      <c r="C446" s="15"/>
      <c r="D446" s="16">
        <f>IFERROR(VLOOKUP(A445,配息表[],2,FALSE),0)*G445</f>
        <v>0</v>
      </c>
      <c r="E446" s="4">
        <f>IF(MONTH(表格3[[#This Row],[Date]])&lt;&gt;MONTH(A445),貸款金額*貸款利率/12,0)</f>
        <v>0</v>
      </c>
      <c r="F446" s="19">
        <f>(表格3[[#This Row],[投入金額]]+表格3[[#This Row],[配息]]-表格3[[#This Row],[利息]])/表格3[[#This Row],[Close]]</f>
        <v>0</v>
      </c>
      <c r="G446" s="4">
        <f>表格3[[#This Row],[增減股數]]+G445</f>
        <v>25980.673032731451</v>
      </c>
      <c r="H446" s="17">
        <f>表格3[[#This Row],[累計股數]]*表格3[[#This Row],[Close]]</f>
        <v>930102.89843717928</v>
      </c>
      <c r="I446" s="17">
        <f>表格3[[#This Row],[資產價值]]-投入金額</f>
        <v>-69897.101562820724</v>
      </c>
      <c r="J446" s="17">
        <f>自有資金+表格3[[#This Row],[損益金額]]</f>
        <v>930102.89843717928</v>
      </c>
      <c r="K446" s="18">
        <f>表格3[[#This Row],[損益金額]]/自有資金</f>
        <v>-6.9897101562820724E-2</v>
      </c>
    </row>
    <row r="447" spans="1:11" x14ac:dyDescent="0.4">
      <c r="A447" s="6">
        <v>43411</v>
      </c>
      <c r="B447" s="4">
        <v>35.809100000000001</v>
      </c>
      <c r="C447" s="15"/>
      <c r="D447" s="16">
        <f>IFERROR(VLOOKUP(A446,配息表[],2,FALSE),0)*G446</f>
        <v>0</v>
      </c>
      <c r="E447" s="4">
        <f>IF(MONTH(表格3[[#This Row],[Date]])&lt;&gt;MONTH(A446),貸款金額*貸款利率/12,0)</f>
        <v>0</v>
      </c>
      <c r="F447" s="19">
        <f>(表格3[[#This Row],[投入金額]]+表格3[[#This Row],[配息]]-表格3[[#This Row],[利息]])/表格3[[#This Row],[Close]]</f>
        <v>0</v>
      </c>
      <c r="G447" s="4">
        <f>表格3[[#This Row],[增減股數]]+G446</f>
        <v>25980.673032731451</v>
      </c>
      <c r="H447" s="17">
        <f>表格3[[#This Row],[累計股數]]*表格3[[#This Row],[Close]]</f>
        <v>930344.51869638381</v>
      </c>
      <c r="I447" s="17">
        <f>表格3[[#This Row],[資產價值]]-投入金額</f>
        <v>-69655.481303616194</v>
      </c>
      <c r="J447" s="17">
        <f>自有資金+表格3[[#This Row],[損益金額]]</f>
        <v>930344.51869638381</v>
      </c>
      <c r="K447" s="18">
        <f>表格3[[#This Row],[損益金額]]/自有資金</f>
        <v>-6.9655481303616193E-2</v>
      </c>
    </row>
    <row r="448" spans="1:11" x14ac:dyDescent="0.4">
      <c r="A448" s="6">
        <v>43412</v>
      </c>
      <c r="B448" s="4">
        <v>35.711500000000001</v>
      </c>
      <c r="C448" s="15"/>
      <c r="D448" s="16">
        <f>IFERROR(VLOOKUP(A447,配息表[],2,FALSE),0)*G447</f>
        <v>0</v>
      </c>
      <c r="E448" s="4">
        <f>IF(MONTH(表格3[[#This Row],[Date]])&lt;&gt;MONTH(A447),貸款金額*貸款利率/12,0)</f>
        <v>0</v>
      </c>
      <c r="F448" s="19">
        <f>(表格3[[#This Row],[投入金額]]+表格3[[#This Row],[配息]]-表格3[[#This Row],[利息]])/表格3[[#This Row],[Close]]</f>
        <v>0</v>
      </c>
      <c r="G448" s="4">
        <f>表格3[[#This Row],[增減股數]]+G447</f>
        <v>25980.673032731451</v>
      </c>
      <c r="H448" s="17">
        <f>表格3[[#This Row],[累計股數]]*表格3[[#This Row],[Close]]</f>
        <v>927808.80500838917</v>
      </c>
      <c r="I448" s="17">
        <f>表格3[[#This Row],[資產價值]]-投入金額</f>
        <v>-72191.194991610828</v>
      </c>
      <c r="J448" s="17">
        <f>自有資金+表格3[[#This Row],[損益金額]]</f>
        <v>927808.80500838917</v>
      </c>
      <c r="K448" s="18">
        <f>表格3[[#This Row],[損益金額]]/自有資金</f>
        <v>-7.2191194991610821E-2</v>
      </c>
    </row>
    <row r="449" spans="1:11" x14ac:dyDescent="0.4">
      <c r="A449" s="6">
        <v>43413</v>
      </c>
      <c r="B449" s="4">
        <v>36.017600000000002</v>
      </c>
      <c r="C449" s="15"/>
      <c r="D449" s="16">
        <f>IFERROR(VLOOKUP(A448,配息表[],2,FALSE),0)*G448</f>
        <v>0</v>
      </c>
      <c r="E449" s="4">
        <f>IF(MONTH(表格3[[#This Row],[Date]])&lt;&gt;MONTH(A448),貸款金額*貸款利率/12,0)</f>
        <v>0</v>
      </c>
      <c r="F449" s="19">
        <f>(表格3[[#This Row],[投入金額]]+表格3[[#This Row],[配息]]-表格3[[#This Row],[利息]])/表格3[[#This Row],[Close]]</f>
        <v>0</v>
      </c>
      <c r="G449" s="4">
        <f>表格3[[#This Row],[增減股數]]+G448</f>
        <v>25980.673032731451</v>
      </c>
      <c r="H449" s="17">
        <f>表格3[[#This Row],[累計股數]]*表格3[[#This Row],[Close]]</f>
        <v>935761.48902370839</v>
      </c>
      <c r="I449" s="17">
        <f>表格3[[#This Row],[資產價值]]-投入金額</f>
        <v>-64238.510976291611</v>
      </c>
      <c r="J449" s="17">
        <f>自有資金+表格3[[#This Row],[損益金額]]</f>
        <v>935761.48902370839</v>
      </c>
      <c r="K449" s="18">
        <f>表格3[[#This Row],[損益金額]]/自有資金</f>
        <v>-6.4238510976291616E-2</v>
      </c>
    </row>
    <row r="450" spans="1:11" x14ac:dyDescent="0.4">
      <c r="A450" s="6">
        <v>43416</v>
      </c>
      <c r="B450" s="4">
        <v>36.3491</v>
      </c>
      <c r="C450" s="15"/>
      <c r="D450" s="16">
        <f>IFERROR(VLOOKUP(A449,配息表[],2,FALSE),0)*G449</f>
        <v>0</v>
      </c>
      <c r="E450" s="4">
        <f>IF(MONTH(表格3[[#This Row],[Date]])&lt;&gt;MONTH(A449),貸款金額*貸款利率/12,0)</f>
        <v>0</v>
      </c>
      <c r="F450" s="19">
        <f>(表格3[[#This Row],[投入金額]]+表格3[[#This Row],[配息]]-表格3[[#This Row],[利息]])/表格3[[#This Row],[Close]]</f>
        <v>0</v>
      </c>
      <c r="G450" s="4">
        <f>表格3[[#This Row],[增減股數]]+G449</f>
        <v>25980.673032731451</v>
      </c>
      <c r="H450" s="17">
        <f>表格3[[#This Row],[累計股數]]*表格3[[#This Row],[Close]]</f>
        <v>944374.08213405882</v>
      </c>
      <c r="I450" s="17">
        <f>表格3[[#This Row],[資產價值]]-投入金額</f>
        <v>-55625.917865941185</v>
      </c>
      <c r="J450" s="17">
        <f>自有資金+表格3[[#This Row],[損益金額]]</f>
        <v>944374.08213405882</v>
      </c>
      <c r="K450" s="18">
        <f>表格3[[#This Row],[損益金額]]/自有資金</f>
        <v>-5.5625917865941184E-2</v>
      </c>
    </row>
    <row r="451" spans="1:11" x14ac:dyDescent="0.4">
      <c r="A451" s="6">
        <v>43417</v>
      </c>
      <c r="B451" s="4">
        <v>36.334699999999998</v>
      </c>
      <c r="C451" s="15"/>
      <c r="D451" s="16">
        <f>IFERROR(VLOOKUP(A450,配息表[],2,FALSE),0)*G450</f>
        <v>0</v>
      </c>
      <c r="E451" s="4">
        <f>IF(MONTH(表格3[[#This Row],[Date]])&lt;&gt;MONTH(A450),貸款金額*貸款利率/12,0)</f>
        <v>0</v>
      </c>
      <c r="F451" s="19">
        <f>(表格3[[#This Row],[投入金額]]+表格3[[#This Row],[配息]]-表格3[[#This Row],[利息]])/表格3[[#This Row],[Close]]</f>
        <v>0</v>
      </c>
      <c r="G451" s="4">
        <f>表格3[[#This Row],[增減股數]]+G450</f>
        <v>25980.673032731451</v>
      </c>
      <c r="H451" s="17">
        <f>表格3[[#This Row],[累計股數]]*表格3[[#This Row],[Close]]</f>
        <v>943999.96044238738</v>
      </c>
      <c r="I451" s="17">
        <f>表格3[[#This Row],[資產價值]]-投入金額</f>
        <v>-56000.039557612618</v>
      </c>
      <c r="J451" s="17">
        <f>自有資金+表格3[[#This Row],[損益金額]]</f>
        <v>943999.96044238738</v>
      </c>
      <c r="K451" s="18">
        <f>表格3[[#This Row],[損益金額]]/自有資金</f>
        <v>-5.6000039557612617E-2</v>
      </c>
    </row>
    <row r="452" spans="1:11" x14ac:dyDescent="0.4">
      <c r="A452" s="6">
        <v>43418</v>
      </c>
      <c r="B452" s="4">
        <v>36.4617</v>
      </c>
      <c r="C452" s="15"/>
      <c r="D452" s="16">
        <f>IFERROR(VLOOKUP(A451,配息表[],2,FALSE),0)*G451</f>
        <v>0</v>
      </c>
      <c r="E452" s="4">
        <f>IF(MONTH(表格3[[#This Row],[Date]])&lt;&gt;MONTH(A451),貸款金額*貸款利率/12,0)</f>
        <v>0</v>
      </c>
      <c r="F452" s="19">
        <f>(表格3[[#This Row],[投入金額]]+表格3[[#This Row],[配息]]-表格3[[#This Row],[利息]])/表格3[[#This Row],[Close]]</f>
        <v>0</v>
      </c>
      <c r="G452" s="4">
        <f>表格3[[#This Row],[增減股數]]+G451</f>
        <v>25980.673032731451</v>
      </c>
      <c r="H452" s="17">
        <f>表格3[[#This Row],[累計股數]]*表格3[[#This Row],[Close]]</f>
        <v>947299.50591754436</v>
      </c>
      <c r="I452" s="17">
        <f>表格3[[#This Row],[資產價值]]-投入金額</f>
        <v>-52700.49408245564</v>
      </c>
      <c r="J452" s="17">
        <f>自有資金+表格3[[#This Row],[損益金額]]</f>
        <v>947299.50591754436</v>
      </c>
      <c r="K452" s="18">
        <f>表格3[[#This Row],[損益金額]]/自有資金</f>
        <v>-5.270049408245564E-2</v>
      </c>
    </row>
    <row r="453" spans="1:11" x14ac:dyDescent="0.4">
      <c r="A453" s="6">
        <v>43419</v>
      </c>
      <c r="B453" s="4">
        <v>36.340800000000002</v>
      </c>
      <c r="C453" s="15"/>
      <c r="D453" s="16">
        <f>IFERROR(VLOOKUP(A452,配息表[],2,FALSE),0)*G452</f>
        <v>0</v>
      </c>
      <c r="E453" s="4">
        <f>IF(MONTH(表格3[[#This Row],[Date]])&lt;&gt;MONTH(A452),貸款金額*貸款利率/12,0)</f>
        <v>0</v>
      </c>
      <c r="F453" s="19">
        <f>(表格3[[#This Row],[投入金額]]+表格3[[#This Row],[配息]]-表格3[[#This Row],[利息]])/表格3[[#This Row],[Close]]</f>
        <v>0</v>
      </c>
      <c r="G453" s="4">
        <f>表格3[[#This Row],[增減股數]]+G452</f>
        <v>25980.673032731451</v>
      </c>
      <c r="H453" s="17">
        <f>表格3[[#This Row],[累計股數]]*表格3[[#This Row],[Close]]</f>
        <v>944158.4425478871</v>
      </c>
      <c r="I453" s="17">
        <f>表格3[[#This Row],[資產價值]]-投入金額</f>
        <v>-55841.557452112902</v>
      </c>
      <c r="J453" s="17">
        <f>自有資金+表格3[[#This Row],[損益金額]]</f>
        <v>944158.4425478871</v>
      </c>
      <c r="K453" s="18">
        <f>表格3[[#This Row],[損益金額]]/自有資金</f>
        <v>-5.5841557452112903E-2</v>
      </c>
    </row>
    <row r="454" spans="1:11" x14ac:dyDescent="0.4">
      <c r="A454" s="6">
        <v>43420</v>
      </c>
      <c r="B454" s="4">
        <v>36.619</v>
      </c>
      <c r="C454" s="15"/>
      <c r="D454" s="16">
        <f>IFERROR(VLOOKUP(A453,配息表[],2,FALSE),0)*G453</f>
        <v>0</v>
      </c>
      <c r="E454" s="4">
        <f>IF(MONTH(表格3[[#This Row],[Date]])&lt;&gt;MONTH(A453),貸款金額*貸款利率/12,0)</f>
        <v>0</v>
      </c>
      <c r="F454" s="19">
        <f>(表格3[[#This Row],[投入金額]]+表格3[[#This Row],[配息]]-表格3[[#This Row],[利息]])/表格3[[#This Row],[Close]]</f>
        <v>0</v>
      </c>
      <c r="G454" s="4">
        <f>表格3[[#This Row],[增減股數]]+G453</f>
        <v>25980.673032731451</v>
      </c>
      <c r="H454" s="17">
        <f>表格3[[#This Row],[累計股數]]*表格3[[#This Row],[Close]]</f>
        <v>951386.26578559296</v>
      </c>
      <c r="I454" s="17">
        <f>表格3[[#This Row],[資產價值]]-投入金額</f>
        <v>-48613.734214407043</v>
      </c>
      <c r="J454" s="17">
        <f>自有資金+表格3[[#This Row],[損益金額]]</f>
        <v>951386.26578559296</v>
      </c>
      <c r="K454" s="18">
        <f>表格3[[#This Row],[損益金額]]/自有資金</f>
        <v>-4.8613734214407039E-2</v>
      </c>
    </row>
    <row r="455" spans="1:11" x14ac:dyDescent="0.4">
      <c r="A455" s="6">
        <v>43423</v>
      </c>
      <c r="B455" s="4">
        <v>36.712699999999998</v>
      </c>
      <c r="C455" s="15"/>
      <c r="D455" s="16">
        <f>IFERROR(VLOOKUP(A454,配息表[],2,FALSE),0)*G454</f>
        <v>0</v>
      </c>
      <c r="E455" s="4">
        <f>IF(MONTH(表格3[[#This Row],[Date]])&lt;&gt;MONTH(A454),貸款金額*貸款利率/12,0)</f>
        <v>0</v>
      </c>
      <c r="F455" s="19">
        <f>(表格3[[#This Row],[投入金額]]+表格3[[#This Row],[配息]]-表格3[[#This Row],[利息]])/表格3[[#This Row],[Close]]</f>
        <v>0</v>
      </c>
      <c r="G455" s="4">
        <f>表格3[[#This Row],[增減股數]]+G454</f>
        <v>25980.673032731451</v>
      </c>
      <c r="H455" s="17">
        <f>表格3[[#This Row],[累計股數]]*表格3[[#This Row],[Close]]</f>
        <v>953820.65484875988</v>
      </c>
      <c r="I455" s="17">
        <f>表格3[[#This Row],[資產價值]]-投入金額</f>
        <v>-46179.345151240123</v>
      </c>
      <c r="J455" s="17">
        <f>自有資金+表格3[[#This Row],[損益金額]]</f>
        <v>953820.65484875988</v>
      </c>
      <c r="K455" s="18">
        <f>表格3[[#This Row],[損益金額]]/自有資金</f>
        <v>-4.6179345151240121E-2</v>
      </c>
    </row>
    <row r="456" spans="1:11" x14ac:dyDescent="0.4">
      <c r="A456" s="6">
        <v>43424</v>
      </c>
      <c r="B456" s="4">
        <v>36.805999999999997</v>
      </c>
      <c r="C456" s="15"/>
      <c r="D456" s="16">
        <f>IFERROR(VLOOKUP(A455,配息表[],2,FALSE),0)*G455</f>
        <v>0</v>
      </c>
      <c r="E456" s="4">
        <f>IF(MONTH(表格3[[#This Row],[Date]])&lt;&gt;MONTH(A455),貸款金額*貸款利率/12,0)</f>
        <v>0</v>
      </c>
      <c r="F456" s="19">
        <f>(表格3[[#This Row],[投入金額]]+表格3[[#This Row],[配息]]-表格3[[#This Row],[利息]])/表格3[[#This Row],[Close]]</f>
        <v>0</v>
      </c>
      <c r="G456" s="4">
        <f>表格3[[#This Row],[增減股數]]+G455</f>
        <v>25980.673032731451</v>
      </c>
      <c r="H456" s="17">
        <f>表格3[[#This Row],[累計股數]]*表格3[[#This Row],[Close]]</f>
        <v>956244.6516427137</v>
      </c>
      <c r="I456" s="17">
        <f>表格3[[#This Row],[資產價值]]-投入金額</f>
        <v>-43755.348357286304</v>
      </c>
      <c r="J456" s="17">
        <f>自有資金+表格3[[#This Row],[損益金額]]</f>
        <v>956244.6516427137</v>
      </c>
      <c r="K456" s="18">
        <f>表格3[[#This Row],[損益金額]]/自有資金</f>
        <v>-4.3755348357286304E-2</v>
      </c>
    </row>
    <row r="457" spans="1:11" x14ac:dyDescent="0.4">
      <c r="A457" s="6">
        <v>43425</v>
      </c>
      <c r="B457" s="4">
        <v>36.735500000000002</v>
      </c>
      <c r="C457" s="15"/>
      <c r="D457" s="16">
        <f>IFERROR(VLOOKUP(A456,配息表[],2,FALSE),0)*G456</f>
        <v>0</v>
      </c>
      <c r="E457" s="4">
        <f>IF(MONTH(表格3[[#This Row],[Date]])&lt;&gt;MONTH(A456),貸款金額*貸款利率/12,0)</f>
        <v>0</v>
      </c>
      <c r="F457" s="19">
        <f>(表格3[[#This Row],[投入金額]]+表格3[[#This Row],[配息]]-表格3[[#This Row],[利息]])/表格3[[#This Row],[Close]]</f>
        <v>0</v>
      </c>
      <c r="G457" s="4">
        <f>表格3[[#This Row],[增減股數]]+G456</f>
        <v>25980.673032731451</v>
      </c>
      <c r="H457" s="17">
        <f>表格3[[#This Row],[累計股數]]*表格3[[#This Row],[Close]]</f>
        <v>954413.01419390622</v>
      </c>
      <c r="I457" s="17">
        <f>表格3[[#This Row],[資產價值]]-投入金額</f>
        <v>-45586.985806093784</v>
      </c>
      <c r="J457" s="17">
        <f>自有資金+表格3[[#This Row],[損益金額]]</f>
        <v>954413.01419390622</v>
      </c>
      <c r="K457" s="18">
        <f>表格3[[#This Row],[損益金額]]/自有資金</f>
        <v>-4.5586985806093785E-2</v>
      </c>
    </row>
    <row r="458" spans="1:11" x14ac:dyDescent="0.4">
      <c r="A458" s="6">
        <v>43427</v>
      </c>
      <c r="B458" s="4">
        <v>36.534799999999997</v>
      </c>
      <c r="C458" s="15"/>
      <c r="D458" s="16">
        <f>IFERROR(VLOOKUP(A457,配息表[],2,FALSE),0)*G457</f>
        <v>0</v>
      </c>
      <c r="E458" s="4">
        <f>IF(MONTH(表格3[[#This Row],[Date]])&lt;&gt;MONTH(A457),貸款金額*貸款利率/12,0)</f>
        <v>0</v>
      </c>
      <c r="F458" s="19">
        <f>(表格3[[#This Row],[投入金額]]+表格3[[#This Row],[配息]]-表格3[[#This Row],[利息]])/表格3[[#This Row],[Close]]</f>
        <v>0</v>
      </c>
      <c r="G458" s="4">
        <f>表格3[[#This Row],[增減股數]]+G457</f>
        <v>25980.673032731451</v>
      </c>
      <c r="H458" s="17">
        <f>表格3[[#This Row],[累計股數]]*表格3[[#This Row],[Close]]</f>
        <v>949198.69311623694</v>
      </c>
      <c r="I458" s="17">
        <f>表格3[[#This Row],[資產價值]]-投入金額</f>
        <v>-50801.306883763056</v>
      </c>
      <c r="J458" s="17">
        <f>自有資金+表格3[[#This Row],[損益金額]]</f>
        <v>949198.69311623694</v>
      </c>
      <c r="K458" s="18">
        <f>表格3[[#This Row],[損益金額]]/自有資金</f>
        <v>-5.0801306883763053E-2</v>
      </c>
    </row>
    <row r="459" spans="1:11" x14ac:dyDescent="0.4">
      <c r="A459" s="6">
        <v>43430</v>
      </c>
      <c r="B459" s="4">
        <v>36.407699999999998</v>
      </c>
      <c r="C459" s="15"/>
      <c r="D459" s="16">
        <f>IFERROR(VLOOKUP(A458,配息表[],2,FALSE),0)*G458</f>
        <v>0</v>
      </c>
      <c r="E459" s="4">
        <f>IF(MONTH(表格3[[#This Row],[Date]])&lt;&gt;MONTH(A458),貸款金額*貸款利率/12,0)</f>
        <v>0</v>
      </c>
      <c r="F459" s="19">
        <f>(表格3[[#This Row],[投入金額]]+表格3[[#This Row],[配息]]-表格3[[#This Row],[利息]])/表格3[[#This Row],[Close]]</f>
        <v>0</v>
      </c>
      <c r="G459" s="4">
        <f>表格3[[#This Row],[增減股數]]+G458</f>
        <v>25980.673032731451</v>
      </c>
      <c r="H459" s="17">
        <f>表格3[[#This Row],[累計股數]]*表格3[[#This Row],[Close]]</f>
        <v>945896.54957377678</v>
      </c>
      <c r="I459" s="17">
        <f>表格3[[#This Row],[資產價值]]-投入金額</f>
        <v>-54103.450426223222</v>
      </c>
      <c r="J459" s="17">
        <f>自有資金+表格3[[#This Row],[損益金額]]</f>
        <v>945896.54957377678</v>
      </c>
      <c r="K459" s="18">
        <f>表格3[[#This Row],[損益金額]]/自有資金</f>
        <v>-5.4103450426223221E-2</v>
      </c>
    </row>
    <row r="460" spans="1:11" x14ac:dyDescent="0.4">
      <c r="A460" s="6">
        <v>43431</v>
      </c>
      <c r="B460" s="4">
        <v>36.458300000000001</v>
      </c>
      <c r="C460" s="15"/>
      <c r="D460" s="16">
        <f>IFERROR(VLOOKUP(A459,配息表[],2,FALSE),0)*G459</f>
        <v>0</v>
      </c>
      <c r="E460" s="4">
        <f>IF(MONTH(表格3[[#This Row],[Date]])&lt;&gt;MONTH(A459),貸款金額*貸款利率/12,0)</f>
        <v>0</v>
      </c>
      <c r="F460" s="19">
        <f>(表格3[[#This Row],[投入金額]]+表格3[[#This Row],[配息]]-表格3[[#This Row],[利息]])/表格3[[#This Row],[Close]]</f>
        <v>0</v>
      </c>
      <c r="G460" s="4">
        <f>表格3[[#This Row],[增減股數]]+G459</f>
        <v>25980.673032731451</v>
      </c>
      <c r="H460" s="17">
        <f>表格3[[#This Row],[累計股數]]*表格3[[#This Row],[Close]]</f>
        <v>947211.17162923305</v>
      </c>
      <c r="I460" s="17">
        <f>表格3[[#This Row],[資產價值]]-投入金額</f>
        <v>-52788.828370766947</v>
      </c>
      <c r="J460" s="17">
        <f>自有資金+表格3[[#This Row],[損益金額]]</f>
        <v>947211.17162923305</v>
      </c>
      <c r="K460" s="18">
        <f>表格3[[#This Row],[損益金額]]/自有資金</f>
        <v>-5.2788828370766948E-2</v>
      </c>
    </row>
    <row r="461" spans="1:11" x14ac:dyDescent="0.4">
      <c r="A461" s="6">
        <v>43432</v>
      </c>
      <c r="B461" s="4">
        <v>36.3902</v>
      </c>
      <c r="C461" s="15"/>
      <c r="D461" s="16">
        <f>IFERROR(VLOOKUP(A460,配息表[],2,FALSE),0)*G460</f>
        <v>0</v>
      </c>
      <c r="E461" s="4">
        <f>IF(MONTH(表格3[[#This Row],[Date]])&lt;&gt;MONTH(A460),貸款金額*貸款利率/12,0)</f>
        <v>0</v>
      </c>
      <c r="F461" s="19">
        <f>(表格3[[#This Row],[投入金額]]+表格3[[#This Row],[配息]]-表格3[[#This Row],[利息]])/表格3[[#This Row],[Close]]</f>
        <v>0</v>
      </c>
      <c r="G461" s="4">
        <f>表格3[[#This Row],[增減股數]]+G460</f>
        <v>25980.673032731451</v>
      </c>
      <c r="H461" s="17">
        <f>表格3[[#This Row],[累計股數]]*表格3[[#This Row],[Close]]</f>
        <v>945441.88779570407</v>
      </c>
      <c r="I461" s="17">
        <f>表格3[[#This Row],[資產價值]]-投入金額</f>
        <v>-54558.112204295932</v>
      </c>
      <c r="J461" s="17">
        <f>自有資金+表格3[[#This Row],[損益金額]]</f>
        <v>945441.88779570407</v>
      </c>
      <c r="K461" s="18">
        <f>表格3[[#This Row],[損益金額]]/自有資金</f>
        <v>-5.4558112204295933E-2</v>
      </c>
    </row>
    <row r="462" spans="1:11" x14ac:dyDescent="0.4">
      <c r="A462" s="6">
        <v>43433</v>
      </c>
      <c r="B462" s="4">
        <v>36.3078</v>
      </c>
      <c r="C462" s="15"/>
      <c r="D462" s="16">
        <f>IFERROR(VLOOKUP(A461,配息表[],2,FALSE),0)*G461</f>
        <v>0</v>
      </c>
      <c r="E462" s="4">
        <f>IF(MONTH(表格3[[#This Row],[Date]])&lt;&gt;MONTH(A461),貸款金額*貸款利率/12,0)</f>
        <v>0</v>
      </c>
      <c r="F462" s="19">
        <f>(表格3[[#This Row],[投入金額]]+表格3[[#This Row],[配息]]-表格3[[#This Row],[利息]])/表格3[[#This Row],[Close]]</f>
        <v>0</v>
      </c>
      <c r="G462" s="4">
        <f>表格3[[#This Row],[增減股數]]+G461</f>
        <v>25980.673032731451</v>
      </c>
      <c r="H462" s="17">
        <f>表格3[[#This Row],[累計股數]]*表格3[[#This Row],[Close]]</f>
        <v>943301.08033780695</v>
      </c>
      <c r="I462" s="17">
        <f>表格3[[#This Row],[資產價值]]-投入金額</f>
        <v>-56698.919662193046</v>
      </c>
      <c r="J462" s="17">
        <f>自有資金+表格3[[#This Row],[損益金額]]</f>
        <v>943301.08033780695</v>
      </c>
      <c r="K462" s="18">
        <f>表格3[[#This Row],[損益金額]]/自有資金</f>
        <v>-5.6698919662193044E-2</v>
      </c>
    </row>
    <row r="463" spans="1:11" x14ac:dyDescent="0.4">
      <c r="A463" s="6">
        <v>43434</v>
      </c>
      <c r="B463" s="4">
        <v>36.466900000000003</v>
      </c>
      <c r="C463" s="15"/>
      <c r="D463" s="16">
        <f>IFERROR(VLOOKUP(A462,配息表[],2,FALSE),0)*G462</f>
        <v>0</v>
      </c>
      <c r="E463" s="4">
        <f>IF(MONTH(表格3[[#This Row],[Date]])&lt;&gt;MONTH(A462),貸款金額*貸款利率/12,0)</f>
        <v>0</v>
      </c>
      <c r="F463" s="19">
        <f>(表格3[[#This Row],[投入金額]]+表格3[[#This Row],[配息]]-表格3[[#This Row],[利息]])/表格3[[#This Row],[Close]]</f>
        <v>0</v>
      </c>
      <c r="G463" s="4">
        <f>表格3[[#This Row],[增減股數]]+G462</f>
        <v>25980.673032731451</v>
      </c>
      <c r="H463" s="17">
        <f>表格3[[#This Row],[累計股數]]*表格3[[#This Row],[Close]]</f>
        <v>947434.60541731457</v>
      </c>
      <c r="I463" s="17">
        <f>表格3[[#This Row],[資產價值]]-投入金額</f>
        <v>-52565.394582685432</v>
      </c>
      <c r="J463" s="17">
        <f>自有資金+表格3[[#This Row],[損益金額]]</f>
        <v>947434.60541731457</v>
      </c>
      <c r="K463" s="18">
        <f>表格3[[#This Row],[損益金額]]/自有資金</f>
        <v>-5.2565394582685429E-2</v>
      </c>
    </row>
    <row r="464" spans="1:11" x14ac:dyDescent="0.4">
      <c r="A464" s="6">
        <v>43437</v>
      </c>
      <c r="B464" s="4">
        <v>36.499600000000001</v>
      </c>
      <c r="C464" s="15"/>
      <c r="D464" s="16">
        <f>IFERROR(VLOOKUP(A463,配息表[],2,FALSE),0)*G463</f>
        <v>0</v>
      </c>
      <c r="E464" s="4">
        <f>IF(MONTH(表格3[[#This Row],[Date]])&lt;&gt;MONTH(A463),貸款金額*貸款利率/12,0)</f>
        <v>0</v>
      </c>
      <c r="F464" s="19">
        <f>(表格3[[#This Row],[投入金額]]+表格3[[#This Row],[配息]]-表格3[[#This Row],[利息]])/表格3[[#This Row],[Close]]</f>
        <v>0</v>
      </c>
      <c r="G464" s="4">
        <f>表格3[[#This Row],[增減股數]]+G463</f>
        <v>25980.673032731451</v>
      </c>
      <c r="H464" s="17">
        <f>表格3[[#This Row],[累計股數]]*表格3[[#This Row],[Close]]</f>
        <v>948284.17342548491</v>
      </c>
      <c r="I464" s="17">
        <f>表格3[[#This Row],[資產價值]]-投入金額</f>
        <v>-51715.826574515086</v>
      </c>
      <c r="J464" s="17">
        <f>自有資金+表格3[[#This Row],[損益金額]]</f>
        <v>948284.17342548491</v>
      </c>
      <c r="K464" s="18">
        <f>表格3[[#This Row],[損益金額]]/自有資金</f>
        <v>-5.1715826574515088E-2</v>
      </c>
    </row>
    <row r="465" spans="1:11" x14ac:dyDescent="0.4">
      <c r="A465" s="6">
        <v>43438</v>
      </c>
      <c r="B465" s="4">
        <v>37.138100000000001</v>
      </c>
      <c r="C465" s="15"/>
      <c r="D465" s="16">
        <f>IFERROR(VLOOKUP(A464,配息表[],2,FALSE),0)*G464</f>
        <v>0</v>
      </c>
      <c r="E465" s="4">
        <f>IF(MONTH(表格3[[#This Row],[Date]])&lt;&gt;MONTH(A464),貸款金額*貸款利率/12,0)</f>
        <v>0</v>
      </c>
      <c r="F465" s="19">
        <f>(表格3[[#This Row],[投入金額]]+表格3[[#This Row],[配息]]-表格3[[#This Row],[利息]])/表格3[[#This Row],[Close]]</f>
        <v>0</v>
      </c>
      <c r="G465" s="4">
        <f>表格3[[#This Row],[增減股數]]+G464</f>
        <v>25980.673032731451</v>
      </c>
      <c r="H465" s="17">
        <f>表格3[[#This Row],[累計股數]]*表格3[[#This Row],[Close]]</f>
        <v>964872.83315688395</v>
      </c>
      <c r="I465" s="17">
        <f>表格3[[#This Row],[資產價值]]-投入金額</f>
        <v>-35127.166843116051</v>
      </c>
      <c r="J465" s="17">
        <f>自有資金+表格3[[#This Row],[損益金額]]</f>
        <v>964872.83315688395</v>
      </c>
      <c r="K465" s="18">
        <f>表格3[[#This Row],[損益金額]]/自有資金</f>
        <v>-3.5127166843116051E-2</v>
      </c>
    </row>
    <row r="466" spans="1:11" x14ac:dyDescent="0.4">
      <c r="A466" s="6">
        <v>43440</v>
      </c>
      <c r="B466" s="4">
        <v>37.577800000000003</v>
      </c>
      <c r="C466" s="15"/>
      <c r="D466" s="16">
        <f>IFERROR(VLOOKUP(A465,配息表[],2,FALSE),0)*G465</f>
        <v>0</v>
      </c>
      <c r="E466" s="4">
        <f>IF(MONTH(表格3[[#This Row],[Date]])&lt;&gt;MONTH(A465),貸款金額*貸款利率/12,0)</f>
        <v>0</v>
      </c>
      <c r="F466" s="19">
        <f>(表格3[[#This Row],[投入金額]]+表格3[[#This Row],[配息]]-表格3[[#This Row],[利息]])/表格3[[#This Row],[Close]]</f>
        <v>0</v>
      </c>
      <c r="G466" s="4">
        <f>表格3[[#This Row],[增減股數]]+G465</f>
        <v>25980.673032731451</v>
      </c>
      <c r="H466" s="17">
        <f>表格3[[#This Row],[累計股數]]*表格3[[#This Row],[Close]]</f>
        <v>976296.53508937603</v>
      </c>
      <c r="I466" s="17">
        <f>表格3[[#This Row],[資產價值]]-投入金額</f>
        <v>-23703.464910623967</v>
      </c>
      <c r="J466" s="17">
        <f>自有資金+表格3[[#This Row],[損益金額]]</f>
        <v>976296.53508937603</v>
      </c>
      <c r="K466" s="18">
        <f>表格3[[#This Row],[損益金額]]/自有資金</f>
        <v>-2.3703464910623966E-2</v>
      </c>
    </row>
    <row r="467" spans="1:11" x14ac:dyDescent="0.4">
      <c r="A467" s="6">
        <v>43441</v>
      </c>
      <c r="B467" s="4">
        <v>37.580300000000001</v>
      </c>
      <c r="C467" s="15"/>
      <c r="D467" s="16">
        <f>IFERROR(VLOOKUP(A466,配息表[],2,FALSE),0)*G466</f>
        <v>0</v>
      </c>
      <c r="E467" s="4">
        <f>IF(MONTH(表格3[[#This Row],[Date]])&lt;&gt;MONTH(A466),貸款金額*貸款利率/12,0)</f>
        <v>0</v>
      </c>
      <c r="F467" s="19">
        <f>(表格3[[#This Row],[投入金額]]+表格3[[#This Row],[配息]]-表格3[[#This Row],[利息]])/表格3[[#This Row],[Close]]</f>
        <v>0</v>
      </c>
      <c r="G467" s="4">
        <f>表格3[[#This Row],[增減股數]]+G466</f>
        <v>25980.673032731451</v>
      </c>
      <c r="H467" s="17">
        <f>表格3[[#This Row],[累計股數]]*表格3[[#This Row],[Close]]</f>
        <v>976361.48677195772</v>
      </c>
      <c r="I467" s="17">
        <f>表格3[[#This Row],[資產價值]]-投入金額</f>
        <v>-23638.513228042284</v>
      </c>
      <c r="J467" s="17">
        <f>自有資金+表格3[[#This Row],[損益金額]]</f>
        <v>976361.48677195772</v>
      </c>
      <c r="K467" s="18">
        <f>表格3[[#This Row],[損益金額]]/自有資金</f>
        <v>-2.3638513228042283E-2</v>
      </c>
    </row>
    <row r="468" spans="1:11" x14ac:dyDescent="0.4">
      <c r="A468" s="6">
        <v>43444</v>
      </c>
      <c r="B468" s="4">
        <v>37.738</v>
      </c>
      <c r="C468" s="15"/>
      <c r="D468" s="16">
        <f>IFERROR(VLOOKUP(A467,配息表[],2,FALSE),0)*G467</f>
        <v>0</v>
      </c>
      <c r="E468" s="4">
        <f>IF(MONTH(表格3[[#This Row],[Date]])&lt;&gt;MONTH(A467),貸款金額*貸款利率/12,0)</f>
        <v>0</v>
      </c>
      <c r="F468" s="19">
        <f>(表格3[[#This Row],[投入金額]]+表格3[[#This Row],[配息]]-表格3[[#This Row],[利息]])/表格3[[#This Row],[Close]]</f>
        <v>0</v>
      </c>
      <c r="G468" s="4">
        <f>表格3[[#This Row],[增減股數]]+G467</f>
        <v>25980.673032731451</v>
      </c>
      <c r="H468" s="17">
        <f>表格3[[#This Row],[累計股數]]*表格3[[#This Row],[Close]]</f>
        <v>980458.63890921953</v>
      </c>
      <c r="I468" s="17">
        <f>表格3[[#This Row],[資產價值]]-投入金額</f>
        <v>-19541.361090780469</v>
      </c>
      <c r="J468" s="17">
        <f>自有資金+表格3[[#This Row],[損益金額]]</f>
        <v>980458.63890921953</v>
      </c>
      <c r="K468" s="18">
        <f>表格3[[#This Row],[損益金額]]/自有資金</f>
        <v>-1.954136109078047E-2</v>
      </c>
    </row>
    <row r="469" spans="1:11" x14ac:dyDescent="0.4">
      <c r="A469" s="6">
        <v>43445</v>
      </c>
      <c r="B469" s="4">
        <v>37.708799999999997</v>
      </c>
      <c r="C469" s="15"/>
      <c r="D469" s="16">
        <f>IFERROR(VLOOKUP(A468,配息表[],2,FALSE),0)*G468</f>
        <v>0</v>
      </c>
      <c r="E469" s="4">
        <f>IF(MONTH(表格3[[#This Row],[Date]])&lt;&gt;MONTH(A468),貸款金額*貸款利率/12,0)</f>
        <v>0</v>
      </c>
      <c r="F469" s="19">
        <f>(表格3[[#This Row],[投入金額]]+表格3[[#This Row],[配息]]-表格3[[#This Row],[利息]])/表格3[[#This Row],[Close]]</f>
        <v>0</v>
      </c>
      <c r="G469" s="4">
        <f>表格3[[#This Row],[增減股數]]+G468</f>
        <v>25980.673032731451</v>
      </c>
      <c r="H469" s="17">
        <f>表格3[[#This Row],[累計股數]]*表格3[[#This Row],[Close]]</f>
        <v>979700.00325666368</v>
      </c>
      <c r="I469" s="17">
        <f>表格3[[#This Row],[資產價值]]-投入金額</f>
        <v>-20299.99674333632</v>
      </c>
      <c r="J469" s="17">
        <f>自有資金+表格3[[#This Row],[損益金額]]</f>
        <v>979700.00325666368</v>
      </c>
      <c r="K469" s="18">
        <f>表格3[[#This Row],[損益金額]]/自有資金</f>
        <v>-2.029999674333632E-2</v>
      </c>
    </row>
    <row r="470" spans="1:11" x14ac:dyDescent="0.4">
      <c r="A470" s="6">
        <v>43446</v>
      </c>
      <c r="B470" s="4">
        <v>37.583199999999998</v>
      </c>
      <c r="C470" s="15"/>
      <c r="D470" s="16">
        <f>IFERROR(VLOOKUP(A469,配息表[],2,FALSE),0)*G469</f>
        <v>0</v>
      </c>
      <c r="E470" s="4">
        <f>IF(MONTH(表格3[[#This Row],[Date]])&lt;&gt;MONTH(A469),貸款金額*貸款利率/12,0)</f>
        <v>0</v>
      </c>
      <c r="F470" s="19">
        <f>(表格3[[#This Row],[投入金額]]+表格3[[#This Row],[配息]]-表格3[[#This Row],[利息]])/表格3[[#This Row],[Close]]</f>
        <v>0</v>
      </c>
      <c r="G470" s="4">
        <f>表格3[[#This Row],[增減股數]]+G469</f>
        <v>25980.673032731451</v>
      </c>
      <c r="H470" s="17">
        <f>表格3[[#This Row],[累計股數]]*表格3[[#This Row],[Close]]</f>
        <v>976436.83072375262</v>
      </c>
      <c r="I470" s="17">
        <f>表格3[[#This Row],[資產價值]]-投入金額</f>
        <v>-23563.169276247383</v>
      </c>
      <c r="J470" s="17">
        <f>自有資金+表格3[[#This Row],[損益金額]]</f>
        <v>976436.83072375262</v>
      </c>
      <c r="K470" s="18">
        <f>表格3[[#This Row],[損益金額]]/自有資金</f>
        <v>-2.3563169276247384E-2</v>
      </c>
    </row>
    <row r="471" spans="1:11" x14ac:dyDescent="0.4">
      <c r="A471" s="6">
        <v>43447</v>
      </c>
      <c r="B471" s="4">
        <v>37.445300000000003</v>
      </c>
      <c r="C471" s="15"/>
      <c r="D471" s="16">
        <f>IFERROR(VLOOKUP(A470,配息表[],2,FALSE),0)*G470</f>
        <v>0</v>
      </c>
      <c r="E471" s="4">
        <f>IF(MONTH(表格3[[#This Row],[Date]])&lt;&gt;MONTH(A470),貸款金額*貸款利率/12,0)</f>
        <v>0</v>
      </c>
      <c r="F471" s="19">
        <f>(表格3[[#This Row],[投入金額]]+表格3[[#This Row],[配息]]-表格3[[#This Row],[利息]])/表格3[[#This Row],[Close]]</f>
        <v>0</v>
      </c>
      <c r="G471" s="4">
        <f>表格3[[#This Row],[增減股數]]+G470</f>
        <v>25980.673032731451</v>
      </c>
      <c r="H471" s="17">
        <f>表格3[[#This Row],[累計股數]]*表格3[[#This Row],[Close]]</f>
        <v>972854.09591253905</v>
      </c>
      <c r="I471" s="17">
        <f>表格3[[#This Row],[資產價值]]-投入金額</f>
        <v>-27145.904087460949</v>
      </c>
      <c r="J471" s="17">
        <f>自有資金+表格3[[#This Row],[損益金額]]</f>
        <v>972854.09591253905</v>
      </c>
      <c r="K471" s="18">
        <f>表格3[[#This Row],[損益金額]]/自有資金</f>
        <v>-2.714590408746095E-2</v>
      </c>
    </row>
    <row r="472" spans="1:11" x14ac:dyDescent="0.4">
      <c r="A472" s="6">
        <v>43448</v>
      </c>
      <c r="B472" s="4">
        <v>37.638599999999997</v>
      </c>
      <c r="C472" s="15"/>
      <c r="D472" s="16">
        <f>IFERROR(VLOOKUP(A471,配息表[],2,FALSE),0)*G471</f>
        <v>0</v>
      </c>
      <c r="E472" s="4">
        <f>IF(MONTH(表格3[[#This Row],[Date]])&lt;&gt;MONTH(A471),貸款金額*貸款利率/12,0)</f>
        <v>0</v>
      </c>
      <c r="F472" s="19">
        <f>(表格3[[#This Row],[投入金額]]+表格3[[#This Row],[配息]]-表格3[[#This Row],[利息]])/表格3[[#This Row],[Close]]</f>
        <v>0</v>
      </c>
      <c r="G472" s="4">
        <f>表格3[[#This Row],[增減股數]]+G471</f>
        <v>25980.673032731451</v>
      </c>
      <c r="H472" s="17">
        <f>表格3[[#This Row],[累計股數]]*表格3[[#This Row],[Close]]</f>
        <v>977876.16000976588</v>
      </c>
      <c r="I472" s="17">
        <f>表格3[[#This Row],[資產價值]]-投入金額</f>
        <v>-22123.839990234119</v>
      </c>
      <c r="J472" s="17">
        <f>自有資金+表格3[[#This Row],[損益金額]]</f>
        <v>977876.16000976588</v>
      </c>
      <c r="K472" s="18">
        <f>表格3[[#This Row],[損益金額]]/自有資金</f>
        <v>-2.212383999023412E-2</v>
      </c>
    </row>
    <row r="473" spans="1:11" x14ac:dyDescent="0.4">
      <c r="A473" s="6">
        <v>43451</v>
      </c>
      <c r="B473" s="4">
        <v>37.802599999999998</v>
      </c>
      <c r="C473" s="15"/>
      <c r="D473" s="16">
        <f>IFERROR(VLOOKUP(A472,配息表[],2,FALSE),0)*G472</f>
        <v>0</v>
      </c>
      <c r="E473" s="4">
        <f>IF(MONTH(表格3[[#This Row],[Date]])&lt;&gt;MONTH(A472),貸款金額*貸款利率/12,0)</f>
        <v>0</v>
      </c>
      <c r="F473" s="19">
        <f>(表格3[[#This Row],[投入金額]]+表格3[[#This Row],[配息]]-表格3[[#This Row],[利息]])/表格3[[#This Row],[Close]]</f>
        <v>0</v>
      </c>
      <c r="G473" s="4">
        <f>表格3[[#This Row],[增減股數]]+G472</f>
        <v>25980.673032731451</v>
      </c>
      <c r="H473" s="17">
        <f>表格3[[#This Row],[累計股數]]*表格3[[#This Row],[Close]]</f>
        <v>982136.9903871339</v>
      </c>
      <c r="I473" s="17">
        <f>表格3[[#This Row],[資產價值]]-投入金額</f>
        <v>-17863.009612866095</v>
      </c>
      <c r="J473" s="17">
        <f>自有資金+表格3[[#This Row],[損益金額]]</f>
        <v>982136.9903871339</v>
      </c>
      <c r="K473" s="18">
        <f>表格3[[#This Row],[損益金額]]/自有資金</f>
        <v>-1.7863009612866094E-2</v>
      </c>
    </row>
    <row r="474" spans="1:11" x14ac:dyDescent="0.4">
      <c r="A474" s="6">
        <v>43452</v>
      </c>
      <c r="B474" s="4">
        <v>38.049100000000003</v>
      </c>
      <c r="C474" s="15"/>
      <c r="D474" s="16">
        <f>IFERROR(VLOOKUP(A473,配息表[],2,FALSE),0)*G473</f>
        <v>0</v>
      </c>
      <c r="E474" s="4">
        <f>IF(MONTH(表格3[[#This Row],[Date]])&lt;&gt;MONTH(A473),貸款金額*貸款利率/12,0)</f>
        <v>0</v>
      </c>
      <c r="F474" s="19">
        <f>(表格3[[#This Row],[投入金額]]+表格3[[#This Row],[配息]]-表格3[[#This Row],[利息]])/表格3[[#This Row],[Close]]</f>
        <v>0</v>
      </c>
      <c r="G474" s="4">
        <f>表格3[[#This Row],[增減股數]]+G473</f>
        <v>25980.673032731451</v>
      </c>
      <c r="H474" s="17">
        <f>表格3[[#This Row],[累計股數]]*表格3[[#This Row],[Close]]</f>
        <v>988541.22628970235</v>
      </c>
      <c r="I474" s="17">
        <f>表格3[[#This Row],[資產價值]]-投入金額</f>
        <v>-11458.773710297653</v>
      </c>
      <c r="J474" s="17">
        <f>自有資金+表格3[[#This Row],[損益金額]]</f>
        <v>988541.22628970235</v>
      </c>
      <c r="K474" s="18">
        <f>表格3[[#This Row],[損益金額]]/自有資金</f>
        <v>-1.1458773710297654E-2</v>
      </c>
    </row>
    <row r="475" spans="1:11" x14ac:dyDescent="0.4">
      <c r="A475" s="6">
        <v>43453</v>
      </c>
      <c r="B475" s="4">
        <v>38.430999999999997</v>
      </c>
      <c r="C475" s="15"/>
      <c r="D475" s="16">
        <f>IFERROR(VLOOKUP(A474,配息表[],2,FALSE),0)*G474</f>
        <v>0</v>
      </c>
      <c r="E475" s="4">
        <f>IF(MONTH(表格3[[#This Row],[Date]])&lt;&gt;MONTH(A474),貸款金額*貸款利率/12,0)</f>
        <v>0</v>
      </c>
      <c r="F475" s="19">
        <f>(表格3[[#This Row],[投入金額]]+表格3[[#This Row],[配息]]-表格3[[#This Row],[利息]])/表格3[[#This Row],[Close]]</f>
        <v>0</v>
      </c>
      <c r="G475" s="4">
        <f>表格3[[#This Row],[增減股數]]+G474</f>
        <v>25980.673032731451</v>
      </c>
      <c r="H475" s="17">
        <f>表格3[[#This Row],[累計股數]]*表格3[[#This Row],[Close]]</f>
        <v>998463.24532090232</v>
      </c>
      <c r="I475" s="17">
        <f>表格3[[#This Row],[資產價值]]-投入金額</f>
        <v>-1536.7546790976776</v>
      </c>
      <c r="J475" s="17">
        <f>自有資金+表格3[[#This Row],[損益金額]]</f>
        <v>998463.24532090232</v>
      </c>
      <c r="K475" s="18">
        <f>表格3[[#This Row],[損益金額]]/自有資金</f>
        <v>-1.5367546790976776E-3</v>
      </c>
    </row>
    <row r="476" spans="1:11" x14ac:dyDescent="0.4">
      <c r="A476" s="6">
        <v>43454</v>
      </c>
      <c r="B476" s="4">
        <v>38.477499999999999</v>
      </c>
      <c r="C476" s="15"/>
      <c r="D476" s="16">
        <f>IFERROR(VLOOKUP(A475,配息表[],2,FALSE),0)*G475</f>
        <v>0</v>
      </c>
      <c r="E476" s="4">
        <f>IF(MONTH(表格3[[#This Row],[Date]])&lt;&gt;MONTH(A475),貸款金額*貸款利率/12,0)</f>
        <v>0</v>
      </c>
      <c r="F476" s="19">
        <f>(表格3[[#This Row],[投入金額]]+表格3[[#This Row],[配息]]-表格3[[#This Row],[利息]])/表格3[[#This Row],[Close]]</f>
        <v>0</v>
      </c>
      <c r="G476" s="4">
        <f>表格3[[#This Row],[增減股數]]+G475</f>
        <v>25980.673032731451</v>
      </c>
      <c r="H476" s="17">
        <f>表格3[[#This Row],[累計股數]]*表格3[[#This Row],[Close]]</f>
        <v>999671.34661692439</v>
      </c>
      <c r="I476" s="17">
        <f>表格3[[#This Row],[資產價值]]-投入金額</f>
        <v>-328.65338307560887</v>
      </c>
      <c r="J476" s="17">
        <f>自有資金+表格3[[#This Row],[損益金額]]</f>
        <v>999671.34661692439</v>
      </c>
      <c r="K476" s="18">
        <f>表格3[[#This Row],[損益金額]]/自有資金</f>
        <v>-3.2865338307560887E-4</v>
      </c>
    </row>
    <row r="477" spans="1:11" x14ac:dyDescent="0.4">
      <c r="A477" s="6">
        <v>43455</v>
      </c>
      <c r="B477" s="4">
        <v>38.306399999999996</v>
      </c>
      <c r="C477" s="15"/>
      <c r="D477" s="16">
        <f>IFERROR(VLOOKUP(A476,配息表[],2,FALSE),0)*G476</f>
        <v>0</v>
      </c>
      <c r="E477" s="4">
        <f>IF(MONTH(表格3[[#This Row],[Date]])&lt;&gt;MONTH(A476),貸款金額*貸款利率/12,0)</f>
        <v>0</v>
      </c>
      <c r="F477" s="19">
        <f>(表格3[[#This Row],[投入金額]]+表格3[[#This Row],[配息]]-表格3[[#This Row],[利息]])/表格3[[#This Row],[Close]]</f>
        <v>0</v>
      </c>
      <c r="G477" s="4">
        <f>表格3[[#This Row],[增減股數]]+G476</f>
        <v>25980.673032731451</v>
      </c>
      <c r="H477" s="17">
        <f>表格3[[#This Row],[累計股數]]*表格3[[#This Row],[Close]]</f>
        <v>995226.05346102396</v>
      </c>
      <c r="I477" s="17">
        <f>表格3[[#This Row],[資產價值]]-投入金額</f>
        <v>-4773.9465389760444</v>
      </c>
      <c r="J477" s="17">
        <f>自有資金+表格3[[#This Row],[損益金額]]</f>
        <v>995226.05346102396</v>
      </c>
      <c r="K477" s="18">
        <f>表格3[[#This Row],[損益金額]]/自有資金</f>
        <v>-4.7739465389760446E-3</v>
      </c>
    </row>
    <row r="478" spans="1:11" x14ac:dyDescent="0.4">
      <c r="A478" s="6">
        <v>43458</v>
      </c>
      <c r="B478" s="4">
        <v>38.514400000000002</v>
      </c>
      <c r="C478" s="15"/>
      <c r="D478" s="16">
        <f>IFERROR(VLOOKUP(A477,配息表[],2,FALSE),0)*G477</f>
        <v>0</v>
      </c>
      <c r="E478" s="4">
        <f>IF(MONTH(表格3[[#This Row],[Date]])&lt;&gt;MONTH(A477),貸款金額*貸款利率/12,0)</f>
        <v>0</v>
      </c>
      <c r="F478" s="19">
        <f>(表格3[[#This Row],[投入金額]]+表格3[[#This Row],[配息]]-表格3[[#This Row],[利息]])/表格3[[#This Row],[Close]]</f>
        <v>0</v>
      </c>
      <c r="G478" s="4">
        <f>表格3[[#This Row],[增減股數]]+G477</f>
        <v>25980.673032731451</v>
      </c>
      <c r="H478" s="17">
        <f>表格3[[#This Row],[累計股數]]*表格3[[#This Row],[Close]]</f>
        <v>1000630.0334518322</v>
      </c>
      <c r="I478" s="17">
        <f>表格3[[#This Row],[資產價值]]-投入金額</f>
        <v>630.03345183224883</v>
      </c>
      <c r="J478" s="17">
        <f>自有資金+表格3[[#This Row],[損益金額]]</f>
        <v>1000630.0334518322</v>
      </c>
      <c r="K478" s="18">
        <f>表格3[[#This Row],[損益金額]]/自有資金</f>
        <v>6.3003345183224881E-4</v>
      </c>
    </row>
    <row r="479" spans="1:11" x14ac:dyDescent="0.4">
      <c r="A479" s="6">
        <v>43460</v>
      </c>
      <c r="B479" s="4">
        <v>38.246899999999997</v>
      </c>
      <c r="C479" s="15"/>
      <c r="D479" s="16">
        <f>IFERROR(VLOOKUP(A478,配息表[],2,FALSE),0)*G478</f>
        <v>0</v>
      </c>
      <c r="E479" s="4">
        <f>IF(MONTH(表格3[[#This Row],[Date]])&lt;&gt;MONTH(A478),貸款金額*貸款利率/12,0)</f>
        <v>0</v>
      </c>
      <c r="F479" s="19">
        <f>(表格3[[#This Row],[投入金額]]+表格3[[#This Row],[配息]]-表格3[[#This Row],[利息]])/表格3[[#This Row],[Close]]</f>
        <v>0</v>
      </c>
      <c r="G479" s="4">
        <f>表格3[[#This Row],[增減股數]]+G478</f>
        <v>25980.673032731451</v>
      </c>
      <c r="H479" s="17">
        <f>表格3[[#This Row],[累計股數]]*表格3[[#This Row],[Close]]</f>
        <v>993680.20341557648</v>
      </c>
      <c r="I479" s="17">
        <f>表格3[[#This Row],[資產價值]]-投入金額</f>
        <v>-6319.796584423515</v>
      </c>
      <c r="J479" s="17">
        <f>自有資金+表格3[[#This Row],[損益金額]]</f>
        <v>993680.20341557648</v>
      </c>
      <c r="K479" s="18">
        <f>表格3[[#This Row],[損益金額]]/自有資金</f>
        <v>-6.3197965844235147E-3</v>
      </c>
    </row>
    <row r="480" spans="1:11" x14ac:dyDescent="0.4">
      <c r="A480" s="6">
        <v>43461</v>
      </c>
      <c r="B480" s="4">
        <v>38.392699999999998</v>
      </c>
      <c r="C480" s="15"/>
      <c r="D480" s="16">
        <f>IFERROR(VLOOKUP(A479,配息表[],2,FALSE),0)*G479</f>
        <v>0</v>
      </c>
      <c r="E480" s="4">
        <f>IF(MONTH(表格3[[#This Row],[Date]])&lt;&gt;MONTH(A479),貸款金額*貸款利率/12,0)</f>
        <v>0</v>
      </c>
      <c r="F480" s="19">
        <f>(表格3[[#This Row],[投入金額]]+表格3[[#This Row],[配息]]-表格3[[#This Row],[利息]])/表格3[[#This Row],[Close]]</f>
        <v>0</v>
      </c>
      <c r="G480" s="4">
        <f>表格3[[#This Row],[增減股數]]+G479</f>
        <v>25980.673032731451</v>
      </c>
      <c r="H480" s="17">
        <f>表格3[[#This Row],[累計股數]]*表格3[[#This Row],[Close]]</f>
        <v>997468.18554374867</v>
      </c>
      <c r="I480" s="17">
        <f>表格3[[#This Row],[資產價值]]-投入金額</f>
        <v>-2531.8144562513335</v>
      </c>
      <c r="J480" s="17">
        <f>自有資金+表格3[[#This Row],[損益金額]]</f>
        <v>997468.18554374867</v>
      </c>
      <c r="K480" s="18">
        <f>表格3[[#This Row],[損益金額]]/自有資金</f>
        <v>-2.5318144562513334E-3</v>
      </c>
    </row>
    <row r="481" spans="1:11" x14ac:dyDescent="0.4">
      <c r="A481" s="6">
        <v>43462</v>
      </c>
      <c r="B481" s="4">
        <v>38.158700000000003</v>
      </c>
      <c r="C481" s="15"/>
      <c r="D481" s="16">
        <f>IFERROR(VLOOKUP(A480,配息表[],2,FALSE),0)*G480</f>
        <v>0</v>
      </c>
      <c r="E481" s="4">
        <f>IF(MONTH(表格3[[#This Row],[Date]])&lt;&gt;MONTH(A480),貸款金額*貸款利率/12,0)</f>
        <v>0</v>
      </c>
      <c r="F481" s="19">
        <f>(表格3[[#This Row],[投入金額]]+表格3[[#This Row],[配息]]-表格3[[#This Row],[利息]])/表格3[[#This Row],[Close]]</f>
        <v>0</v>
      </c>
      <c r="G481" s="4">
        <f>表格3[[#This Row],[增減股數]]+G480</f>
        <v>25980.673032731451</v>
      </c>
      <c r="H481" s="17">
        <f>表格3[[#This Row],[累計股數]]*表格3[[#This Row],[Close]]</f>
        <v>991388.70805408969</v>
      </c>
      <c r="I481" s="17">
        <f>表格3[[#This Row],[資產價值]]-投入金額</f>
        <v>-8611.2919459103141</v>
      </c>
      <c r="J481" s="17">
        <f>自有資金+表格3[[#This Row],[損益金額]]</f>
        <v>991388.70805408969</v>
      </c>
      <c r="K481" s="18">
        <f>表格3[[#This Row],[損益金額]]/自有資金</f>
        <v>-8.6112919459103137E-3</v>
      </c>
    </row>
    <row r="482" spans="1:11" x14ac:dyDescent="0.4">
      <c r="A482" s="6">
        <v>43467</v>
      </c>
      <c r="B482" s="4">
        <v>38.680900000000001</v>
      </c>
      <c r="C482" s="15"/>
      <c r="D482" s="16">
        <f>IFERROR(VLOOKUP(A481,配息表[],2,FALSE),0)*G481</f>
        <v>0</v>
      </c>
      <c r="E482" s="4">
        <f>IF(MONTH(表格3[[#This Row],[Date]])&lt;&gt;MONTH(A481),貸款金額*貸款利率/12,0)</f>
        <v>0</v>
      </c>
      <c r="F482" s="19">
        <f>(表格3[[#This Row],[投入金額]]+表格3[[#This Row],[配息]]-表格3[[#This Row],[利息]])/表格3[[#This Row],[Close]]</f>
        <v>0</v>
      </c>
      <c r="G482" s="4">
        <f>表格3[[#This Row],[增減股數]]+G481</f>
        <v>25980.673032731451</v>
      </c>
      <c r="H482" s="17">
        <f>表格3[[#This Row],[累計股數]]*表格3[[#This Row],[Close]]</f>
        <v>1004955.815511782</v>
      </c>
      <c r="I482" s="17">
        <f>表格3[[#This Row],[資產價值]]-投入金額</f>
        <v>4955.8155117819551</v>
      </c>
      <c r="J482" s="17">
        <f>自有資金+表格3[[#This Row],[損益金額]]</f>
        <v>1004955.815511782</v>
      </c>
      <c r="K482" s="18">
        <f>表格3[[#This Row],[損益金額]]/自有資金</f>
        <v>4.9558155117819551E-3</v>
      </c>
    </row>
    <row r="483" spans="1:11" x14ac:dyDescent="0.4">
      <c r="A483" s="6">
        <v>43468</v>
      </c>
      <c r="B483" s="4">
        <v>39.407800000000002</v>
      </c>
      <c r="C483" s="15"/>
      <c r="D483" s="16">
        <f>IFERROR(VLOOKUP(A482,配息表[],2,FALSE),0)*G482</f>
        <v>0</v>
      </c>
      <c r="E483" s="4">
        <f>IF(MONTH(表格3[[#This Row],[Date]])&lt;&gt;MONTH(A482),貸款金額*貸款利率/12,0)</f>
        <v>0</v>
      </c>
      <c r="F483" s="19">
        <f>(表格3[[#This Row],[投入金額]]+表格3[[#This Row],[配息]]-表格3[[#This Row],[利息]])/表格3[[#This Row],[Close]]</f>
        <v>0</v>
      </c>
      <c r="G483" s="4">
        <f>表格3[[#This Row],[增減股數]]+G482</f>
        <v>25980.673032731451</v>
      </c>
      <c r="H483" s="17">
        <f>表格3[[#This Row],[累計股數]]*表格3[[#This Row],[Close]]</f>
        <v>1023841.1667392745</v>
      </c>
      <c r="I483" s="17">
        <f>表格3[[#This Row],[資產價值]]-投入金額</f>
        <v>23841.166739274515</v>
      </c>
      <c r="J483" s="17">
        <f>自有資金+表格3[[#This Row],[損益金額]]</f>
        <v>1023841.1667392745</v>
      </c>
      <c r="K483" s="18">
        <f>表格3[[#This Row],[損益金額]]/自有資金</f>
        <v>2.3841166739274514E-2</v>
      </c>
    </row>
    <row r="484" spans="1:11" x14ac:dyDescent="0.4">
      <c r="A484" s="6">
        <v>43469</v>
      </c>
      <c r="B484" s="4">
        <v>38.830300000000001</v>
      </c>
      <c r="C484" s="15"/>
      <c r="D484" s="16">
        <f>IFERROR(VLOOKUP(A483,配息表[],2,FALSE),0)*G483</f>
        <v>0</v>
      </c>
      <c r="E484" s="4">
        <f>IF(MONTH(表格3[[#This Row],[Date]])&lt;&gt;MONTH(A483),貸款金額*貸款利率/12,0)</f>
        <v>0</v>
      </c>
      <c r="F484" s="19">
        <f>(表格3[[#This Row],[投入金額]]+表格3[[#This Row],[配息]]-表格3[[#This Row],[利息]])/表格3[[#This Row],[Close]]</f>
        <v>0</v>
      </c>
      <c r="G484" s="4">
        <f>表格3[[#This Row],[增減股數]]+G483</f>
        <v>25980.673032731451</v>
      </c>
      <c r="H484" s="17">
        <f>表格3[[#This Row],[累計股數]]*表格3[[#This Row],[Close]]</f>
        <v>1008837.3280628721</v>
      </c>
      <c r="I484" s="17">
        <f>表格3[[#This Row],[資產價值]]-投入金額</f>
        <v>8837.3280628720531</v>
      </c>
      <c r="J484" s="17">
        <f>自有資金+表格3[[#This Row],[損益金額]]</f>
        <v>1008837.3280628721</v>
      </c>
      <c r="K484" s="18">
        <f>表格3[[#This Row],[損益金額]]/自有資金</f>
        <v>8.8373280628720532E-3</v>
      </c>
    </row>
    <row r="485" spans="1:11" x14ac:dyDescent="0.4">
      <c r="A485" s="6">
        <v>43472</v>
      </c>
      <c r="B485" s="4">
        <v>38.745199999999997</v>
      </c>
      <c r="C485" s="15"/>
      <c r="D485" s="16">
        <f>IFERROR(VLOOKUP(A484,配息表[],2,FALSE),0)*G484</f>
        <v>0</v>
      </c>
      <c r="E485" s="4">
        <f>IF(MONTH(表格3[[#This Row],[Date]])&lt;&gt;MONTH(A484),貸款金額*貸款利率/12,0)</f>
        <v>0</v>
      </c>
      <c r="F485" s="19">
        <f>(表格3[[#This Row],[投入金額]]+表格3[[#This Row],[配息]]-表格3[[#This Row],[利息]])/表格3[[#This Row],[Close]]</f>
        <v>0</v>
      </c>
      <c r="G485" s="4">
        <f>表格3[[#This Row],[增減股數]]+G484</f>
        <v>25980.673032731451</v>
      </c>
      <c r="H485" s="17">
        <f>表格3[[#This Row],[累計股數]]*表格3[[#This Row],[Close]]</f>
        <v>1006626.3727877865</v>
      </c>
      <c r="I485" s="17">
        <f>表格3[[#This Row],[資產價值]]-投入金額</f>
        <v>6626.3727877865313</v>
      </c>
      <c r="J485" s="17">
        <f>自有資金+表格3[[#This Row],[損益金額]]</f>
        <v>1006626.3727877865</v>
      </c>
      <c r="K485" s="18">
        <f>表格3[[#This Row],[損益金額]]/自有資金</f>
        <v>6.6263727877865315E-3</v>
      </c>
    </row>
    <row r="486" spans="1:11" x14ac:dyDescent="0.4">
      <c r="A486" s="6">
        <v>43473</v>
      </c>
      <c r="B486" s="4">
        <v>38.696399999999997</v>
      </c>
      <c r="C486" s="15"/>
      <c r="D486" s="16">
        <f>IFERROR(VLOOKUP(A485,配息表[],2,FALSE),0)*G485</f>
        <v>0</v>
      </c>
      <c r="E486" s="4">
        <f>IF(MONTH(表格3[[#This Row],[Date]])&lt;&gt;MONTH(A485),貸款金額*貸款利率/12,0)</f>
        <v>0</v>
      </c>
      <c r="F486" s="19">
        <f>(表格3[[#This Row],[投入金額]]+表格3[[#This Row],[配息]]-表格3[[#This Row],[利息]])/表格3[[#This Row],[Close]]</f>
        <v>0</v>
      </c>
      <c r="G486" s="4">
        <f>表格3[[#This Row],[增減股數]]+G485</f>
        <v>25980.673032731451</v>
      </c>
      <c r="H486" s="17">
        <f>表格3[[#This Row],[累計股數]]*表格3[[#This Row],[Close]]</f>
        <v>1005358.5159437893</v>
      </c>
      <c r="I486" s="17">
        <f>表格3[[#This Row],[資產價值]]-投入金額</f>
        <v>5358.5159437892726</v>
      </c>
      <c r="J486" s="17">
        <f>自有資金+表格3[[#This Row],[損益金額]]</f>
        <v>1005358.5159437893</v>
      </c>
      <c r="K486" s="18">
        <f>表格3[[#This Row],[損益金額]]/自有資金</f>
        <v>5.3585159437892728E-3</v>
      </c>
    </row>
    <row r="487" spans="1:11" x14ac:dyDescent="0.4">
      <c r="A487" s="6">
        <v>43474</v>
      </c>
      <c r="B487" s="4">
        <v>38.439100000000003</v>
      </c>
      <c r="C487" s="15"/>
      <c r="D487" s="16">
        <f>IFERROR(VLOOKUP(A486,配息表[],2,FALSE),0)*G486</f>
        <v>0</v>
      </c>
      <c r="E487" s="4">
        <f>IF(MONTH(表格3[[#This Row],[Date]])&lt;&gt;MONTH(A486),貸款金額*貸款利率/12,0)</f>
        <v>0</v>
      </c>
      <c r="F487" s="19">
        <f>(表格3[[#This Row],[投入金額]]+表格3[[#This Row],[配息]]-表格3[[#This Row],[利息]])/表格3[[#This Row],[Close]]</f>
        <v>0</v>
      </c>
      <c r="G487" s="4">
        <f>表格3[[#This Row],[增減股數]]+G486</f>
        <v>25980.673032731451</v>
      </c>
      <c r="H487" s="17">
        <f>表格3[[#This Row],[累計股數]]*表格3[[#This Row],[Close]]</f>
        <v>998673.68877246755</v>
      </c>
      <c r="I487" s="17">
        <f>表格3[[#This Row],[資產價值]]-投入金額</f>
        <v>-1326.3112275324529</v>
      </c>
      <c r="J487" s="17">
        <f>自有資金+表格3[[#This Row],[損益金額]]</f>
        <v>998673.68877246755</v>
      </c>
      <c r="K487" s="18">
        <f>表格3[[#This Row],[損益金額]]/自有資金</f>
        <v>-1.3263112275324529E-3</v>
      </c>
    </row>
    <row r="488" spans="1:11" x14ac:dyDescent="0.4">
      <c r="A488" s="6">
        <v>43475</v>
      </c>
      <c r="B488" s="4">
        <v>38.228000000000002</v>
      </c>
      <c r="C488" s="15"/>
      <c r="D488" s="16">
        <f>IFERROR(VLOOKUP(A487,配息表[],2,FALSE),0)*G487</f>
        <v>0</v>
      </c>
      <c r="E488" s="4">
        <f>IF(MONTH(表格3[[#This Row],[Date]])&lt;&gt;MONTH(A487),貸款金額*貸款利率/12,0)</f>
        <v>0</v>
      </c>
      <c r="F488" s="19">
        <f>(表格3[[#This Row],[投入金額]]+表格3[[#This Row],[配息]]-表格3[[#This Row],[利息]])/表格3[[#This Row],[Close]]</f>
        <v>0</v>
      </c>
      <c r="G488" s="4">
        <f>表格3[[#This Row],[增減股數]]+G487</f>
        <v>25980.673032731451</v>
      </c>
      <c r="H488" s="17">
        <f>表格3[[#This Row],[累計股數]]*表格3[[#This Row],[Close]]</f>
        <v>993189.16869525798</v>
      </c>
      <c r="I488" s="17">
        <f>表格3[[#This Row],[資產價值]]-投入金額</f>
        <v>-6810.8313047420233</v>
      </c>
      <c r="J488" s="17">
        <f>自有資金+表格3[[#This Row],[損益金額]]</f>
        <v>993189.16869525798</v>
      </c>
      <c r="K488" s="18">
        <f>表格3[[#This Row],[損益金額]]/自有資金</f>
        <v>-6.8108313047420231E-3</v>
      </c>
    </row>
    <row r="489" spans="1:11" x14ac:dyDescent="0.4">
      <c r="A489" s="6">
        <v>43476</v>
      </c>
      <c r="B489" s="4">
        <v>38.339500000000001</v>
      </c>
      <c r="C489" s="15"/>
      <c r="D489" s="16">
        <f>IFERROR(VLOOKUP(A488,配息表[],2,FALSE),0)*G488</f>
        <v>0</v>
      </c>
      <c r="E489" s="4">
        <f>IF(MONTH(表格3[[#This Row],[Date]])&lt;&gt;MONTH(A488),貸款金額*貸款利率/12,0)</f>
        <v>0</v>
      </c>
      <c r="F489" s="19">
        <f>(表格3[[#This Row],[投入金額]]+表格3[[#This Row],[配息]]-表格3[[#This Row],[利息]])/表格3[[#This Row],[Close]]</f>
        <v>0</v>
      </c>
      <c r="G489" s="4">
        <f>表格3[[#This Row],[增減股數]]+G488</f>
        <v>25980.673032731451</v>
      </c>
      <c r="H489" s="17">
        <f>表格3[[#This Row],[累計股數]]*表格3[[#This Row],[Close]]</f>
        <v>996086.01373840752</v>
      </c>
      <c r="I489" s="17">
        <f>表格3[[#This Row],[資產價值]]-投入金額</f>
        <v>-3913.9862615924794</v>
      </c>
      <c r="J489" s="17">
        <f>自有資金+表格3[[#This Row],[損益金額]]</f>
        <v>996086.01373840752</v>
      </c>
      <c r="K489" s="18">
        <f>表格3[[#This Row],[損益金額]]/自有資金</f>
        <v>-3.9139862615924798E-3</v>
      </c>
    </row>
    <row r="490" spans="1:11" x14ac:dyDescent="0.4">
      <c r="A490" s="6">
        <v>43479</v>
      </c>
      <c r="B490" s="4">
        <v>38.2746</v>
      </c>
      <c r="C490" s="15"/>
      <c r="D490" s="16">
        <f>IFERROR(VLOOKUP(A489,配息表[],2,FALSE),0)*G489</f>
        <v>0</v>
      </c>
      <c r="E490" s="4">
        <f>IF(MONTH(表格3[[#This Row],[Date]])&lt;&gt;MONTH(A489),貸款金額*貸款利率/12,0)</f>
        <v>0</v>
      </c>
      <c r="F490" s="19">
        <f>(表格3[[#This Row],[投入金額]]+表格3[[#This Row],[配息]]-表格3[[#This Row],[利息]])/表格3[[#This Row],[Close]]</f>
        <v>0</v>
      </c>
      <c r="G490" s="4">
        <f>表格3[[#This Row],[增減股數]]+G489</f>
        <v>25980.673032731451</v>
      </c>
      <c r="H490" s="17">
        <f>表格3[[#This Row],[累計股數]]*表格3[[#This Row],[Close]]</f>
        <v>994399.86805858312</v>
      </c>
      <c r="I490" s="17">
        <f>表格3[[#This Row],[資產價值]]-投入金額</f>
        <v>-5600.1319414168829</v>
      </c>
      <c r="J490" s="17">
        <f>自有資金+表格3[[#This Row],[損益金額]]</f>
        <v>994399.86805858312</v>
      </c>
      <c r="K490" s="18">
        <f>表格3[[#This Row],[損益金額]]/自有資金</f>
        <v>-5.6001319414168832E-3</v>
      </c>
    </row>
    <row r="491" spans="1:11" x14ac:dyDescent="0.4">
      <c r="A491" s="6">
        <v>43480</v>
      </c>
      <c r="B491" s="4">
        <v>38.164499999999997</v>
      </c>
      <c r="C491" s="15"/>
      <c r="D491" s="16">
        <f>IFERROR(VLOOKUP(A490,配息表[],2,FALSE),0)*G490</f>
        <v>0</v>
      </c>
      <c r="E491" s="4">
        <f>IF(MONTH(表格3[[#This Row],[Date]])&lt;&gt;MONTH(A490),貸款金額*貸款利率/12,0)</f>
        <v>0</v>
      </c>
      <c r="F491" s="19">
        <f>(表格3[[#This Row],[投入金額]]+表格3[[#This Row],[配息]]-表格3[[#This Row],[利息]])/表格3[[#This Row],[Close]]</f>
        <v>0</v>
      </c>
      <c r="G491" s="4">
        <f>表格3[[#This Row],[增減股數]]+G490</f>
        <v>25980.673032731451</v>
      </c>
      <c r="H491" s="17">
        <f>表格3[[#This Row],[累計股數]]*表格3[[#This Row],[Close]]</f>
        <v>991539.39595767937</v>
      </c>
      <c r="I491" s="17">
        <f>表格3[[#This Row],[資產價值]]-投入金額</f>
        <v>-8460.6040423206287</v>
      </c>
      <c r="J491" s="17">
        <f>自有資金+表格3[[#This Row],[損益金額]]</f>
        <v>991539.39595767937</v>
      </c>
      <c r="K491" s="18">
        <f>表格3[[#This Row],[損益金額]]/自有資金</f>
        <v>-8.4606040423206279E-3</v>
      </c>
    </row>
    <row r="492" spans="1:11" x14ac:dyDescent="0.4">
      <c r="A492" s="6">
        <v>43481</v>
      </c>
      <c r="B492" s="4">
        <v>38.144799999999996</v>
      </c>
      <c r="C492" s="15"/>
      <c r="D492" s="16">
        <f>IFERROR(VLOOKUP(A491,配息表[],2,FALSE),0)*G491</f>
        <v>0</v>
      </c>
      <c r="E492" s="4">
        <f>IF(MONTH(表格3[[#This Row],[Date]])&lt;&gt;MONTH(A491),貸款金額*貸款利率/12,0)</f>
        <v>0</v>
      </c>
      <c r="F492" s="19">
        <f>(表格3[[#This Row],[投入金額]]+表格3[[#This Row],[配息]]-表格3[[#This Row],[利息]])/表格3[[#This Row],[Close]]</f>
        <v>0</v>
      </c>
      <c r="G492" s="4">
        <f>表格3[[#This Row],[增減股數]]+G491</f>
        <v>25980.673032731451</v>
      </c>
      <c r="H492" s="17">
        <f>表格3[[#This Row],[累計股數]]*表格3[[#This Row],[Close]]</f>
        <v>991027.57669893454</v>
      </c>
      <c r="I492" s="17">
        <f>表格3[[#This Row],[資產價值]]-投入金額</f>
        <v>-8972.4233010654571</v>
      </c>
      <c r="J492" s="17">
        <f>自有資金+表格3[[#This Row],[損益金額]]</f>
        <v>991027.57669893454</v>
      </c>
      <c r="K492" s="18">
        <f>表格3[[#This Row],[損益金額]]/自有資金</f>
        <v>-8.9724233010654575E-3</v>
      </c>
    </row>
    <row r="493" spans="1:11" x14ac:dyDescent="0.4">
      <c r="A493" s="6">
        <v>43482</v>
      </c>
      <c r="B493" s="4">
        <v>38.1845</v>
      </c>
      <c r="C493" s="15"/>
      <c r="D493" s="16">
        <f>IFERROR(VLOOKUP(A492,配息表[],2,FALSE),0)*G492</f>
        <v>0</v>
      </c>
      <c r="E493" s="4">
        <f>IF(MONTH(表格3[[#This Row],[Date]])&lt;&gt;MONTH(A492),貸款金額*貸款利率/12,0)</f>
        <v>0</v>
      </c>
      <c r="F493" s="19">
        <f>(表格3[[#This Row],[投入金額]]+表格3[[#This Row],[配息]]-表格3[[#This Row],[利息]])/表格3[[#This Row],[Close]]</f>
        <v>0</v>
      </c>
      <c r="G493" s="4">
        <f>表格3[[#This Row],[增減股數]]+G492</f>
        <v>25980.673032731451</v>
      </c>
      <c r="H493" s="17">
        <f>表格3[[#This Row],[累計股數]]*表格3[[#This Row],[Close]]</f>
        <v>992059.00941833411</v>
      </c>
      <c r="I493" s="17">
        <f>表格3[[#This Row],[資產價值]]-投入金額</f>
        <v>-7940.9905816658866</v>
      </c>
      <c r="J493" s="17">
        <f>自有資金+表格3[[#This Row],[損益金額]]</f>
        <v>992059.00941833411</v>
      </c>
      <c r="K493" s="18">
        <f>表格3[[#This Row],[損益金額]]/自有資金</f>
        <v>-7.9409905816658858E-3</v>
      </c>
    </row>
    <row r="494" spans="1:11" x14ac:dyDescent="0.4">
      <c r="A494" s="6">
        <v>43483</v>
      </c>
      <c r="B494" s="4">
        <v>38.009099999999997</v>
      </c>
      <c r="C494" s="15"/>
      <c r="D494" s="16">
        <f>IFERROR(VLOOKUP(A493,配息表[],2,FALSE),0)*G493</f>
        <v>0</v>
      </c>
      <c r="E494" s="4">
        <f>IF(MONTH(表格3[[#This Row],[Date]])&lt;&gt;MONTH(A493),貸款金額*貸款利率/12,0)</f>
        <v>0</v>
      </c>
      <c r="F494" s="19">
        <f>(表格3[[#This Row],[投入金額]]+表格3[[#This Row],[配息]]-表格3[[#This Row],[利息]])/表格3[[#This Row],[Close]]</f>
        <v>0</v>
      </c>
      <c r="G494" s="4">
        <f>表格3[[#This Row],[增減股數]]+G493</f>
        <v>25980.673032731451</v>
      </c>
      <c r="H494" s="17">
        <f>表格3[[#This Row],[累計股數]]*表格3[[#This Row],[Close]]</f>
        <v>987501.99936839286</v>
      </c>
      <c r="I494" s="17">
        <f>表格3[[#This Row],[資產價值]]-投入金額</f>
        <v>-12498.000631607138</v>
      </c>
      <c r="J494" s="17">
        <f>自有資金+表格3[[#This Row],[損益金額]]</f>
        <v>987501.99936839286</v>
      </c>
      <c r="K494" s="18">
        <f>表格3[[#This Row],[損益金額]]/自有資金</f>
        <v>-1.2498000631607137E-2</v>
      </c>
    </row>
    <row r="495" spans="1:11" x14ac:dyDescent="0.4">
      <c r="A495" s="6">
        <v>43487</v>
      </c>
      <c r="B495" s="4">
        <v>38.398000000000003</v>
      </c>
      <c r="C495" s="15"/>
      <c r="D495" s="16">
        <f>IFERROR(VLOOKUP(A494,配息表[],2,FALSE),0)*G494</f>
        <v>0</v>
      </c>
      <c r="E495" s="4">
        <f>IF(MONTH(表格3[[#This Row],[Date]])&lt;&gt;MONTH(A494),貸款金額*貸款利率/12,0)</f>
        <v>0</v>
      </c>
      <c r="F495" s="19">
        <f>(表格3[[#This Row],[投入金額]]+表格3[[#This Row],[配息]]-表格3[[#This Row],[利息]])/表格3[[#This Row],[Close]]</f>
        <v>0</v>
      </c>
      <c r="G495" s="4">
        <f>表格3[[#This Row],[增減股數]]+G494</f>
        <v>25980.673032731451</v>
      </c>
      <c r="H495" s="17">
        <f>表格3[[#This Row],[累計股數]]*表格3[[#This Row],[Close]]</f>
        <v>997605.88311082229</v>
      </c>
      <c r="I495" s="17">
        <f>表格3[[#This Row],[資產價值]]-投入金額</f>
        <v>-2394.1168891777052</v>
      </c>
      <c r="J495" s="17">
        <f>自有資金+表格3[[#This Row],[損益金額]]</f>
        <v>997605.88311082229</v>
      </c>
      <c r="K495" s="18">
        <f>表格3[[#This Row],[損益金額]]/自有資金</f>
        <v>-2.3941168891777054E-3</v>
      </c>
    </row>
    <row r="496" spans="1:11" x14ac:dyDescent="0.4">
      <c r="A496" s="6">
        <v>43488</v>
      </c>
      <c r="B496" s="4">
        <v>38.297699999999999</v>
      </c>
      <c r="C496" s="15"/>
      <c r="D496" s="16">
        <f>IFERROR(VLOOKUP(A495,配息表[],2,FALSE),0)*G495</f>
        <v>0</v>
      </c>
      <c r="E496" s="4">
        <f>IF(MONTH(表格3[[#This Row],[Date]])&lt;&gt;MONTH(A495),貸款金額*貸款利率/12,0)</f>
        <v>0</v>
      </c>
      <c r="F496" s="19">
        <f>(表格3[[#This Row],[投入金額]]+表格3[[#This Row],[配息]]-表格3[[#This Row],[利息]])/表格3[[#This Row],[Close]]</f>
        <v>0</v>
      </c>
      <c r="G496" s="4">
        <f>表格3[[#This Row],[增減股數]]+G495</f>
        <v>25980.673032731451</v>
      </c>
      <c r="H496" s="17">
        <f>表格3[[#This Row],[累計股數]]*表格3[[#This Row],[Close]]</f>
        <v>995000.02160563925</v>
      </c>
      <c r="I496" s="17">
        <f>表格3[[#This Row],[資產價值]]-投入金額</f>
        <v>-4999.9783943607472</v>
      </c>
      <c r="J496" s="17">
        <f>自有資金+表格3[[#This Row],[損益金額]]</f>
        <v>995000.02160563925</v>
      </c>
      <c r="K496" s="18">
        <f>表格3[[#This Row],[損益金額]]/自有資金</f>
        <v>-4.9999783943607476E-3</v>
      </c>
    </row>
    <row r="497" spans="1:11" x14ac:dyDescent="0.4">
      <c r="A497" s="6">
        <v>43489</v>
      </c>
      <c r="B497" s="4">
        <v>38.549700000000001</v>
      </c>
      <c r="C497" s="15"/>
      <c r="D497" s="16">
        <f>IFERROR(VLOOKUP(A496,配息表[],2,FALSE),0)*G496</f>
        <v>0</v>
      </c>
      <c r="E497" s="4">
        <f>IF(MONTH(表格3[[#This Row],[Date]])&lt;&gt;MONTH(A496),貸款金額*貸款利率/12,0)</f>
        <v>0</v>
      </c>
      <c r="F497" s="19">
        <f>(表格3[[#This Row],[投入金額]]+表格3[[#This Row],[配息]]-表格3[[#This Row],[利息]])/表格3[[#This Row],[Close]]</f>
        <v>0</v>
      </c>
      <c r="G497" s="4">
        <f>表格3[[#This Row],[增減股數]]+G496</f>
        <v>25980.673032731451</v>
      </c>
      <c r="H497" s="17">
        <f>表格3[[#This Row],[累計股數]]*表格3[[#This Row],[Close]]</f>
        <v>1001547.1512098877</v>
      </c>
      <c r="I497" s="17">
        <f>表格3[[#This Row],[資產價值]]-投入金額</f>
        <v>1547.1512098876992</v>
      </c>
      <c r="J497" s="17">
        <f>自有資金+表格3[[#This Row],[損益金額]]</f>
        <v>1001547.1512098877</v>
      </c>
      <c r="K497" s="18">
        <f>表格3[[#This Row],[損益金額]]/自有資金</f>
        <v>1.5471512098876993E-3</v>
      </c>
    </row>
    <row r="498" spans="1:11" x14ac:dyDescent="0.4">
      <c r="A498" s="6">
        <v>43490</v>
      </c>
      <c r="B498" s="4">
        <v>38.253500000000003</v>
      </c>
      <c r="C498" s="15"/>
      <c r="D498" s="16">
        <f>IFERROR(VLOOKUP(A497,配息表[],2,FALSE),0)*G497</f>
        <v>0</v>
      </c>
      <c r="E498" s="4">
        <f>IF(MONTH(表格3[[#This Row],[Date]])&lt;&gt;MONTH(A497),貸款金額*貸款利率/12,0)</f>
        <v>0</v>
      </c>
      <c r="F498" s="19">
        <f>(表格3[[#This Row],[投入金額]]+表格3[[#This Row],[配息]]-表格3[[#This Row],[利息]])/表格3[[#This Row],[Close]]</f>
        <v>0</v>
      </c>
      <c r="G498" s="4">
        <f>表格3[[#This Row],[增減股數]]+G497</f>
        <v>25980.673032731451</v>
      </c>
      <c r="H498" s="17">
        <f>表格3[[#This Row],[累計股數]]*表格3[[#This Row],[Close]]</f>
        <v>993851.67585759261</v>
      </c>
      <c r="I498" s="17">
        <f>表格3[[#This Row],[資產價值]]-投入金額</f>
        <v>-6148.3241424073931</v>
      </c>
      <c r="J498" s="17">
        <f>自有資金+表格3[[#This Row],[損益金額]]</f>
        <v>993851.67585759261</v>
      </c>
      <c r="K498" s="18">
        <f>表格3[[#This Row],[損益金額]]/自有資金</f>
        <v>-6.1483241424073933E-3</v>
      </c>
    </row>
    <row r="499" spans="1:11" x14ac:dyDescent="0.4">
      <c r="A499" s="6">
        <v>43493</v>
      </c>
      <c r="B499" s="4">
        <v>38.245199999999997</v>
      </c>
      <c r="C499" s="15"/>
      <c r="D499" s="16">
        <f>IFERROR(VLOOKUP(A498,配息表[],2,FALSE),0)*G498</f>
        <v>0</v>
      </c>
      <c r="E499" s="4">
        <f>IF(MONTH(表格3[[#This Row],[Date]])&lt;&gt;MONTH(A498),貸款金額*貸款利率/12,0)</f>
        <v>0</v>
      </c>
      <c r="F499" s="19">
        <f>(表格3[[#This Row],[投入金額]]+表格3[[#This Row],[配息]]-表格3[[#This Row],[利息]])/表格3[[#This Row],[Close]]</f>
        <v>0</v>
      </c>
      <c r="G499" s="4">
        <f>表格3[[#This Row],[增減股數]]+G498</f>
        <v>25980.673032731451</v>
      </c>
      <c r="H499" s="17">
        <f>表格3[[#This Row],[累計股數]]*表格3[[#This Row],[Close]]</f>
        <v>993636.03627142077</v>
      </c>
      <c r="I499" s="17">
        <f>表格3[[#This Row],[資產價值]]-投入金額</f>
        <v>-6363.9637285792269</v>
      </c>
      <c r="J499" s="17">
        <f>自有資金+表格3[[#This Row],[損益金額]]</f>
        <v>993636.03627142077</v>
      </c>
      <c r="K499" s="18">
        <f>表格3[[#This Row],[損益金額]]/自有資金</f>
        <v>-6.3639637285792267E-3</v>
      </c>
    </row>
    <row r="500" spans="1:11" x14ac:dyDescent="0.4">
      <c r="A500" s="6">
        <v>43494</v>
      </c>
      <c r="B500" s="4">
        <v>38.424199999999999</v>
      </c>
      <c r="C500" s="15"/>
      <c r="D500" s="16">
        <f>IFERROR(VLOOKUP(A499,配息表[],2,FALSE),0)*G499</f>
        <v>0</v>
      </c>
      <c r="E500" s="4">
        <f>IF(MONTH(表格3[[#This Row],[Date]])&lt;&gt;MONTH(A499),貸款金額*貸款利率/12,0)</f>
        <v>0</v>
      </c>
      <c r="F500" s="19">
        <f>(表格3[[#This Row],[投入金額]]+表格3[[#This Row],[配息]]-表格3[[#This Row],[利息]])/表格3[[#This Row],[Close]]</f>
        <v>0</v>
      </c>
      <c r="G500" s="4">
        <f>表格3[[#This Row],[增減股數]]+G499</f>
        <v>25980.673032731451</v>
      </c>
      <c r="H500" s="17">
        <f>表格3[[#This Row],[累計股數]]*表格3[[#This Row],[Close]]</f>
        <v>998286.57674427982</v>
      </c>
      <c r="I500" s="17">
        <f>表格3[[#This Row],[資產價值]]-投入金額</f>
        <v>-1713.4232557201758</v>
      </c>
      <c r="J500" s="17">
        <f>自有資金+表格3[[#This Row],[損益金額]]</f>
        <v>998286.57674427982</v>
      </c>
      <c r="K500" s="18">
        <f>表格3[[#This Row],[損益金額]]/自有資金</f>
        <v>-1.7134232557201759E-3</v>
      </c>
    </row>
    <row r="501" spans="1:11" x14ac:dyDescent="0.4">
      <c r="A501" s="6">
        <v>43495</v>
      </c>
      <c r="B501" s="4">
        <v>38.274900000000002</v>
      </c>
      <c r="C501" s="15"/>
      <c r="D501" s="16">
        <f>IFERROR(VLOOKUP(A500,配息表[],2,FALSE),0)*G500</f>
        <v>0</v>
      </c>
      <c r="E501" s="4">
        <f>IF(MONTH(表格3[[#This Row],[Date]])&lt;&gt;MONTH(A500),貸款金額*貸款利率/12,0)</f>
        <v>0</v>
      </c>
      <c r="F501" s="19">
        <f>(表格3[[#This Row],[投入金額]]+表格3[[#This Row],[配息]]-表格3[[#This Row],[利息]])/表格3[[#This Row],[Close]]</f>
        <v>0</v>
      </c>
      <c r="G501" s="4">
        <f>表格3[[#This Row],[增減股數]]+G500</f>
        <v>25980.673032731451</v>
      </c>
      <c r="H501" s="17">
        <f>表格3[[#This Row],[累計股數]]*表格3[[#This Row],[Close]]</f>
        <v>994407.66226049303</v>
      </c>
      <c r="I501" s="17">
        <f>表格3[[#This Row],[資產價值]]-投入金額</f>
        <v>-5592.3377395069692</v>
      </c>
      <c r="J501" s="17">
        <f>自有資金+表格3[[#This Row],[損益金額]]</f>
        <v>994407.66226049303</v>
      </c>
      <c r="K501" s="18">
        <f>表格3[[#This Row],[損益金額]]/自有資金</f>
        <v>-5.5923377395069689E-3</v>
      </c>
    </row>
    <row r="502" spans="1:11" x14ac:dyDescent="0.4">
      <c r="A502" s="6">
        <v>43507</v>
      </c>
      <c r="B502" s="4">
        <v>38.827300000000001</v>
      </c>
      <c r="C502" s="15"/>
      <c r="D502" s="16">
        <f>IFERROR(VLOOKUP(A501,配息表[],2,FALSE),0)*G501</f>
        <v>0</v>
      </c>
      <c r="E502" s="4">
        <f>IF(MONTH(表格3[[#This Row],[Date]])&lt;&gt;MONTH(A501),貸款金額*貸款利率/12,0)</f>
        <v>0</v>
      </c>
      <c r="F502" s="19">
        <f>(表格3[[#This Row],[投入金額]]+表格3[[#This Row],[配息]]-表格3[[#This Row],[利息]])/表格3[[#This Row],[Close]]</f>
        <v>0</v>
      </c>
      <c r="G502" s="4">
        <f>表格3[[#This Row],[增減股數]]+G501</f>
        <v>25980.673032731451</v>
      </c>
      <c r="H502" s="17">
        <f>表格3[[#This Row],[累計股數]]*表格3[[#This Row],[Close]]</f>
        <v>1008759.3860437738</v>
      </c>
      <c r="I502" s="17">
        <f>表格3[[#This Row],[資產價值]]-投入金額</f>
        <v>8759.3860437738476</v>
      </c>
      <c r="J502" s="17">
        <f>自有資金+表格3[[#This Row],[損益金額]]</f>
        <v>1008759.3860437738</v>
      </c>
      <c r="K502" s="18">
        <f>表格3[[#This Row],[損益金額]]/自有資金</f>
        <v>8.7593860437738483E-3</v>
      </c>
    </row>
    <row r="503" spans="1:11" x14ac:dyDescent="0.4">
      <c r="A503" s="6">
        <v>43508</v>
      </c>
      <c r="B503" s="4">
        <v>38.661700000000003</v>
      </c>
      <c r="C503" s="15"/>
      <c r="D503" s="16">
        <f>IFERROR(VLOOKUP(A502,配息表[],2,FALSE),0)*G502</f>
        <v>0</v>
      </c>
      <c r="E503" s="4">
        <f>IF(MONTH(表格3[[#This Row],[Date]])&lt;&gt;MONTH(A502),貸款金額*貸款利率/12,0)</f>
        <v>0</v>
      </c>
      <c r="F503" s="19">
        <f>(表格3[[#This Row],[投入金額]]+表格3[[#This Row],[配息]]-表格3[[#This Row],[利息]])/表格3[[#This Row],[Close]]</f>
        <v>0</v>
      </c>
      <c r="G503" s="4">
        <f>表格3[[#This Row],[增減股數]]+G502</f>
        <v>25980.673032731451</v>
      </c>
      <c r="H503" s="17">
        <f>表格3[[#This Row],[累計股數]]*表格3[[#This Row],[Close]]</f>
        <v>1004456.9865895536</v>
      </c>
      <c r="I503" s="17">
        <f>表格3[[#This Row],[資產價值]]-投入金額</f>
        <v>4456.9865895536495</v>
      </c>
      <c r="J503" s="17">
        <f>自有資金+表格3[[#This Row],[損益金額]]</f>
        <v>1004456.9865895536</v>
      </c>
      <c r="K503" s="18">
        <f>表格3[[#This Row],[損益金額]]/自有資金</f>
        <v>4.4569865895536494E-3</v>
      </c>
    </row>
    <row r="504" spans="1:11" x14ac:dyDescent="0.4">
      <c r="A504" s="6">
        <v>43509</v>
      </c>
      <c r="B504" s="4">
        <v>38.577300000000001</v>
      </c>
      <c r="C504" s="15"/>
      <c r="D504" s="16">
        <f>IFERROR(VLOOKUP(A503,配息表[],2,FALSE),0)*G503</f>
        <v>0</v>
      </c>
      <c r="E504" s="4">
        <f>IF(MONTH(表格3[[#This Row],[Date]])&lt;&gt;MONTH(A503),貸款金額*貸款利率/12,0)</f>
        <v>0</v>
      </c>
      <c r="F504" s="19">
        <f>(表格3[[#This Row],[投入金額]]+表格3[[#This Row],[配息]]-表格3[[#This Row],[利息]])/表格3[[#This Row],[Close]]</f>
        <v>0</v>
      </c>
      <c r="G504" s="4">
        <f>表格3[[#This Row],[增減股數]]+G503</f>
        <v>25980.673032731451</v>
      </c>
      <c r="H504" s="17">
        <f>表格3[[#This Row],[累計股數]]*表格3[[#This Row],[Close]]</f>
        <v>1002264.217785591</v>
      </c>
      <c r="I504" s="17">
        <f>表格3[[#This Row],[資產價值]]-投入金額</f>
        <v>2264.2177855910268</v>
      </c>
      <c r="J504" s="17">
        <f>自有資金+表格3[[#This Row],[損益金額]]</f>
        <v>1002264.217785591</v>
      </c>
      <c r="K504" s="18">
        <f>表格3[[#This Row],[損益金額]]/自有資金</f>
        <v>2.2642177855910269E-3</v>
      </c>
    </row>
    <row r="505" spans="1:11" x14ac:dyDescent="0.4">
      <c r="A505" s="6">
        <v>43510</v>
      </c>
      <c r="B505" s="4">
        <v>38.754600000000003</v>
      </c>
      <c r="C505" s="15"/>
      <c r="D505" s="16">
        <f>IFERROR(VLOOKUP(A504,配息表[],2,FALSE),0)*G504</f>
        <v>0</v>
      </c>
      <c r="E505" s="4">
        <f>IF(MONTH(表格3[[#This Row],[Date]])&lt;&gt;MONTH(A504),貸款金額*貸款利率/12,0)</f>
        <v>0</v>
      </c>
      <c r="F505" s="19">
        <f>(表格3[[#This Row],[投入金額]]+表格3[[#This Row],[配息]]-表格3[[#This Row],[利息]])/表格3[[#This Row],[Close]]</f>
        <v>0</v>
      </c>
      <c r="G505" s="4">
        <f>表格3[[#This Row],[增減股數]]+G504</f>
        <v>25980.673032731451</v>
      </c>
      <c r="H505" s="17">
        <f>表格3[[#This Row],[累計股數]]*表格3[[#This Row],[Close]]</f>
        <v>1006870.5911142944</v>
      </c>
      <c r="I505" s="17">
        <f>表格3[[#This Row],[資產價值]]-投入金額</f>
        <v>6870.591114294366</v>
      </c>
      <c r="J505" s="17">
        <f>自有資金+表格3[[#This Row],[損益金額]]</f>
        <v>1006870.5911142944</v>
      </c>
      <c r="K505" s="18">
        <f>表格3[[#This Row],[損益金額]]/自有資金</f>
        <v>6.8705911142943662E-3</v>
      </c>
    </row>
    <row r="506" spans="1:11" x14ac:dyDescent="0.4">
      <c r="A506" s="6">
        <v>43511</v>
      </c>
      <c r="B506" s="4">
        <v>38.854199999999999</v>
      </c>
      <c r="C506" s="15"/>
      <c r="D506" s="16">
        <f>IFERROR(VLOOKUP(A505,配息表[],2,FALSE),0)*G505</f>
        <v>0</v>
      </c>
      <c r="E506" s="4">
        <f>IF(MONTH(表格3[[#This Row],[Date]])&lt;&gt;MONTH(A505),貸款金額*貸款利率/12,0)</f>
        <v>0</v>
      </c>
      <c r="F506" s="19">
        <f>(表格3[[#This Row],[投入金額]]+表格3[[#This Row],[配息]]-表格3[[#This Row],[利息]])/表格3[[#This Row],[Close]]</f>
        <v>0</v>
      </c>
      <c r="G506" s="4">
        <f>表格3[[#This Row],[增減股數]]+G505</f>
        <v>25980.673032731451</v>
      </c>
      <c r="H506" s="17">
        <f>表格3[[#This Row],[累計股數]]*表格3[[#This Row],[Close]]</f>
        <v>1009458.2661483543</v>
      </c>
      <c r="I506" s="17">
        <f>表格3[[#This Row],[資產價值]]-投入金額</f>
        <v>9458.2661483542761</v>
      </c>
      <c r="J506" s="17">
        <f>自有資金+表格3[[#This Row],[損益金額]]</f>
        <v>1009458.2661483543</v>
      </c>
      <c r="K506" s="18">
        <f>表格3[[#This Row],[損益金額]]/自有資金</f>
        <v>9.4582661483542767E-3</v>
      </c>
    </row>
    <row r="507" spans="1:11" x14ac:dyDescent="0.4">
      <c r="A507" s="6">
        <v>43515</v>
      </c>
      <c r="B507" s="4">
        <v>38.896999999999998</v>
      </c>
      <c r="C507" s="15"/>
      <c r="D507" s="16">
        <f>IFERROR(VLOOKUP(A506,配息表[],2,FALSE),0)*G506</f>
        <v>0</v>
      </c>
      <c r="E507" s="4">
        <f>IF(MONTH(表格3[[#This Row],[Date]])&lt;&gt;MONTH(A506),貸款金額*貸款利率/12,0)</f>
        <v>0</v>
      </c>
      <c r="F507" s="19">
        <f>(表格3[[#This Row],[投入金額]]+表格3[[#This Row],[配息]]-表格3[[#This Row],[利息]])/表格3[[#This Row],[Close]]</f>
        <v>0</v>
      </c>
      <c r="G507" s="4">
        <f>表格3[[#This Row],[增減股數]]+G506</f>
        <v>25980.673032731451</v>
      </c>
      <c r="H507" s="17">
        <f>表格3[[#This Row],[累計股數]]*表格3[[#This Row],[Close]]</f>
        <v>1010570.2389541552</v>
      </c>
      <c r="I507" s="17">
        <f>表格3[[#This Row],[資產價值]]-投入金額</f>
        <v>10570.23895415524</v>
      </c>
      <c r="J507" s="17">
        <f>自有資金+表格3[[#This Row],[損益金額]]</f>
        <v>1010570.2389541552</v>
      </c>
      <c r="K507" s="18">
        <f>表格3[[#This Row],[損益金額]]/自有資金</f>
        <v>1.057023895415524E-2</v>
      </c>
    </row>
    <row r="508" spans="1:11" x14ac:dyDescent="0.4">
      <c r="A508" s="6">
        <v>43516</v>
      </c>
      <c r="B508" s="4">
        <v>38.797400000000003</v>
      </c>
      <c r="C508" s="15"/>
      <c r="D508" s="16">
        <f>IFERROR(VLOOKUP(A507,配息表[],2,FALSE),0)*G507</f>
        <v>0</v>
      </c>
      <c r="E508" s="4">
        <f>IF(MONTH(表格3[[#This Row],[Date]])&lt;&gt;MONTH(A507),貸款金額*貸款利率/12,0)</f>
        <v>0</v>
      </c>
      <c r="F508" s="19">
        <f>(表格3[[#This Row],[投入金額]]+表格3[[#This Row],[配息]]-表格3[[#This Row],[利息]])/表格3[[#This Row],[Close]]</f>
        <v>0</v>
      </c>
      <c r="G508" s="4">
        <f>表格3[[#This Row],[增減股數]]+G507</f>
        <v>25980.673032731451</v>
      </c>
      <c r="H508" s="17">
        <f>表格3[[#This Row],[累計股數]]*表格3[[#This Row],[Close]]</f>
        <v>1007982.5639200953</v>
      </c>
      <c r="I508" s="17">
        <f>表格3[[#This Row],[資產價值]]-投入金額</f>
        <v>7982.5639200953301</v>
      </c>
      <c r="J508" s="17">
        <f>自有資金+表格3[[#This Row],[損益金額]]</f>
        <v>1007982.5639200953</v>
      </c>
      <c r="K508" s="18">
        <f>表格3[[#This Row],[損益金額]]/自有資金</f>
        <v>7.9825639200953296E-3</v>
      </c>
    </row>
    <row r="509" spans="1:11" x14ac:dyDescent="0.4">
      <c r="A509" s="6">
        <v>43517</v>
      </c>
      <c r="B509" s="4">
        <v>38.470999999999997</v>
      </c>
      <c r="C509" s="15"/>
      <c r="D509" s="16">
        <f>IFERROR(VLOOKUP(A508,配息表[],2,FALSE),0)*G508</f>
        <v>0</v>
      </c>
      <c r="E509" s="4">
        <f>IF(MONTH(表格3[[#This Row],[Date]])&lt;&gt;MONTH(A508),貸款金額*貸款利率/12,0)</f>
        <v>0</v>
      </c>
      <c r="F509" s="19">
        <f>(表格3[[#This Row],[投入金額]]+表格3[[#This Row],[配息]]-表格3[[#This Row],[利息]])/表格3[[#This Row],[Close]]</f>
        <v>0</v>
      </c>
      <c r="G509" s="4">
        <f>表格3[[#This Row],[增減股數]]+G508</f>
        <v>25980.673032731451</v>
      </c>
      <c r="H509" s="17">
        <f>表格3[[#This Row],[累計股數]]*表格3[[#This Row],[Close]]</f>
        <v>999502.47224221157</v>
      </c>
      <c r="I509" s="17">
        <f>表格3[[#This Row],[資產價值]]-投入金額</f>
        <v>-497.52775778842624</v>
      </c>
      <c r="J509" s="17">
        <f>自有資金+表格3[[#This Row],[損益金額]]</f>
        <v>999502.47224221157</v>
      </c>
      <c r="K509" s="18">
        <f>表格3[[#This Row],[損益金額]]/自有資金</f>
        <v>-4.975277577884263E-4</v>
      </c>
    </row>
    <row r="510" spans="1:11" x14ac:dyDescent="0.4">
      <c r="A510" s="6">
        <v>43518</v>
      </c>
      <c r="B510" s="4">
        <v>38.637500000000003</v>
      </c>
      <c r="C510" s="15"/>
      <c r="D510" s="16">
        <f>IFERROR(VLOOKUP(A509,配息表[],2,FALSE),0)*G509</f>
        <v>0</v>
      </c>
      <c r="E510" s="4">
        <f>IF(MONTH(表格3[[#This Row],[Date]])&lt;&gt;MONTH(A509),貸款金額*貸款利率/12,0)</f>
        <v>0</v>
      </c>
      <c r="F510" s="19">
        <f>(表格3[[#This Row],[投入金額]]+表格3[[#This Row],[配息]]-表格3[[#This Row],[利息]])/表格3[[#This Row],[Close]]</f>
        <v>0</v>
      </c>
      <c r="G510" s="4">
        <f>表格3[[#This Row],[增減股數]]+G509</f>
        <v>25980.673032731451</v>
      </c>
      <c r="H510" s="17">
        <f>表格3[[#This Row],[累計股數]]*表格3[[#This Row],[Close]]</f>
        <v>1003828.2543021615</v>
      </c>
      <c r="I510" s="17">
        <f>表格3[[#This Row],[資產價值]]-投入金額</f>
        <v>3828.2543021615129</v>
      </c>
      <c r="J510" s="17">
        <f>自有資金+表格3[[#This Row],[損益金額]]</f>
        <v>1003828.2543021615</v>
      </c>
      <c r="K510" s="18">
        <f>表格3[[#This Row],[損益金額]]/自有資金</f>
        <v>3.8282543021615129E-3</v>
      </c>
    </row>
    <row r="511" spans="1:11" x14ac:dyDescent="0.4">
      <c r="A511" s="6">
        <v>43521</v>
      </c>
      <c r="B511" s="4">
        <v>38.518500000000003</v>
      </c>
      <c r="C511" s="15"/>
      <c r="D511" s="16">
        <f>IFERROR(VLOOKUP(A510,配息表[],2,FALSE),0)*G510</f>
        <v>0</v>
      </c>
      <c r="E511" s="4">
        <f>IF(MONTH(表格3[[#This Row],[Date]])&lt;&gt;MONTH(A510),貸款金額*貸款利率/12,0)</f>
        <v>0</v>
      </c>
      <c r="F511" s="19">
        <f>(表格3[[#This Row],[投入金額]]+表格3[[#This Row],[配息]]-表格3[[#This Row],[利息]])/表格3[[#This Row],[Close]]</f>
        <v>0</v>
      </c>
      <c r="G511" s="4">
        <f>表格3[[#This Row],[增減股數]]+G510</f>
        <v>25980.673032731451</v>
      </c>
      <c r="H511" s="17">
        <f>表格3[[#This Row],[累計股數]]*表格3[[#This Row],[Close]]</f>
        <v>1000736.5542112665</v>
      </c>
      <c r="I511" s="17">
        <f>表格3[[#This Row],[資產價值]]-投入金額</f>
        <v>736.55421126645524</v>
      </c>
      <c r="J511" s="17">
        <f>自有資金+表格3[[#This Row],[損益金額]]</f>
        <v>1000736.5542112665</v>
      </c>
      <c r="K511" s="18">
        <f>表格3[[#This Row],[損益金額]]/自有資金</f>
        <v>7.3655421126645523E-4</v>
      </c>
    </row>
    <row r="512" spans="1:11" x14ac:dyDescent="0.4">
      <c r="A512" s="6">
        <v>43522</v>
      </c>
      <c r="B512" s="4">
        <v>38.710900000000002</v>
      </c>
      <c r="C512" s="15"/>
      <c r="D512" s="16">
        <f>IFERROR(VLOOKUP(A511,配息表[],2,FALSE),0)*G511</f>
        <v>0</v>
      </c>
      <c r="E512" s="4">
        <f>IF(MONTH(表格3[[#This Row],[Date]])&lt;&gt;MONTH(A511),貸款金額*貸款利率/12,0)</f>
        <v>0</v>
      </c>
      <c r="F512" s="19">
        <f>(表格3[[#This Row],[投入金額]]+表格3[[#This Row],[配息]]-表格3[[#This Row],[利息]])/表格3[[#This Row],[Close]]</f>
        <v>0</v>
      </c>
      <c r="G512" s="4">
        <f>表格3[[#This Row],[增減股數]]+G511</f>
        <v>25980.673032731451</v>
      </c>
      <c r="H512" s="17">
        <f>表格3[[#This Row],[累計股數]]*表格3[[#This Row],[Close]]</f>
        <v>1005735.235702764</v>
      </c>
      <c r="I512" s="17">
        <f>表格3[[#This Row],[資產價值]]-投入金額</f>
        <v>5735.2357027640101</v>
      </c>
      <c r="J512" s="17">
        <f>自有資金+表格3[[#This Row],[損益金額]]</f>
        <v>1005735.235702764</v>
      </c>
      <c r="K512" s="18">
        <f>表格3[[#This Row],[損益金額]]/自有資金</f>
        <v>5.7352357027640102E-3</v>
      </c>
    </row>
    <row r="513" spans="1:11" x14ac:dyDescent="0.4">
      <c r="A513" s="6">
        <v>43523</v>
      </c>
      <c r="B513" s="4">
        <v>38.282299999999999</v>
      </c>
      <c r="C513" s="15"/>
      <c r="D513" s="16">
        <f>IFERROR(VLOOKUP(A512,配息表[],2,FALSE),0)*G512</f>
        <v>0</v>
      </c>
      <c r="E513" s="4">
        <f>IF(MONTH(表格3[[#This Row],[Date]])&lt;&gt;MONTH(A512),貸款金額*貸款利率/12,0)</f>
        <v>0</v>
      </c>
      <c r="F513" s="19">
        <f>(表格3[[#This Row],[投入金額]]+表格3[[#This Row],[配息]]-表格3[[#This Row],[利息]])/表格3[[#This Row],[Close]]</f>
        <v>0</v>
      </c>
      <c r="G513" s="4">
        <f>表格3[[#This Row],[增減股數]]+G512</f>
        <v>25980.673032731451</v>
      </c>
      <c r="H513" s="17">
        <f>表格3[[#This Row],[累計股數]]*表格3[[#This Row],[Close]]</f>
        <v>994599.91924093524</v>
      </c>
      <c r="I513" s="17">
        <f>表格3[[#This Row],[資產價值]]-投入金額</f>
        <v>-5400.0807590647601</v>
      </c>
      <c r="J513" s="17">
        <f>自有資金+表格3[[#This Row],[損益金額]]</f>
        <v>994599.91924093524</v>
      </c>
      <c r="K513" s="18">
        <f>表格3[[#This Row],[損益金額]]/自有資金</f>
        <v>-5.4000807590647596E-3</v>
      </c>
    </row>
    <row r="514" spans="1:11" x14ac:dyDescent="0.4">
      <c r="A514" s="6">
        <v>43528</v>
      </c>
      <c r="B514" s="4">
        <v>38.17</v>
      </c>
      <c r="C514" s="15"/>
      <c r="D514" s="16">
        <f>IFERROR(VLOOKUP(A513,配息表[],2,FALSE),0)*G513</f>
        <v>0</v>
      </c>
      <c r="E514" s="4">
        <f>IF(MONTH(表格3[[#This Row],[Date]])&lt;&gt;MONTH(A513),貸款金額*貸款利率/12,0)</f>
        <v>0</v>
      </c>
      <c r="F514" s="19">
        <f>(表格3[[#This Row],[投入金額]]+表格3[[#This Row],[配息]]-表格3[[#This Row],[利息]])/表格3[[#This Row],[Close]]</f>
        <v>0</v>
      </c>
      <c r="G514" s="4">
        <f>表格3[[#This Row],[增減股數]]+G513</f>
        <v>25980.673032731451</v>
      </c>
      <c r="H514" s="17">
        <f>表格3[[#This Row],[累計股數]]*表格3[[#This Row],[Close]]</f>
        <v>991682.28965935949</v>
      </c>
      <c r="I514" s="17">
        <f>表格3[[#This Row],[資產價值]]-投入金額</f>
        <v>-8317.7103406405076</v>
      </c>
      <c r="J514" s="17">
        <f>自有資金+表格3[[#This Row],[損益金額]]</f>
        <v>991682.28965935949</v>
      </c>
      <c r="K514" s="18">
        <f>表格3[[#This Row],[損益金額]]/自有資金</f>
        <v>-8.3177103406405078E-3</v>
      </c>
    </row>
    <row r="515" spans="1:11" x14ac:dyDescent="0.4">
      <c r="A515" s="6">
        <v>43529</v>
      </c>
      <c r="B515" s="4">
        <v>37.966999999999999</v>
      </c>
      <c r="C515" s="15"/>
      <c r="D515" s="16">
        <f>IFERROR(VLOOKUP(A514,配息表[],2,FALSE),0)*G514</f>
        <v>0</v>
      </c>
      <c r="E515" s="4">
        <f>IF(MONTH(表格3[[#This Row],[Date]])&lt;&gt;MONTH(A514),貸款金額*貸款利率/12,0)</f>
        <v>0</v>
      </c>
      <c r="F515" s="19">
        <f>(表格3[[#This Row],[投入金額]]+表格3[[#This Row],[配息]]-表格3[[#This Row],[利息]])/表格3[[#This Row],[Close]]</f>
        <v>0</v>
      </c>
      <c r="G515" s="4">
        <f>表格3[[#This Row],[增減股數]]+G514</f>
        <v>25980.673032731451</v>
      </c>
      <c r="H515" s="17">
        <f>表格3[[#This Row],[累計股數]]*表格3[[#This Row],[Close]]</f>
        <v>986408.21303371491</v>
      </c>
      <c r="I515" s="17">
        <f>表格3[[#This Row],[資產價值]]-投入金額</f>
        <v>-13591.786966285086</v>
      </c>
      <c r="J515" s="17">
        <f>自有資金+表格3[[#This Row],[損益金額]]</f>
        <v>986408.21303371491</v>
      </c>
      <c r="K515" s="18">
        <f>表格3[[#This Row],[損益金額]]/自有資金</f>
        <v>-1.3591786966285086E-2</v>
      </c>
    </row>
    <row r="516" spans="1:11" x14ac:dyDescent="0.4">
      <c r="A516" s="6">
        <v>43530</v>
      </c>
      <c r="B516" s="4">
        <v>38.111199999999997</v>
      </c>
      <c r="C516" s="15"/>
      <c r="D516" s="16">
        <f>IFERROR(VLOOKUP(A515,配息表[],2,FALSE),0)*G515</f>
        <v>0</v>
      </c>
      <c r="E516" s="4">
        <f>IF(MONTH(表格3[[#This Row],[Date]])&lt;&gt;MONTH(A515),貸款金額*貸款利率/12,0)</f>
        <v>0</v>
      </c>
      <c r="F516" s="19">
        <f>(表格3[[#This Row],[投入金額]]+表格3[[#This Row],[配息]]-表格3[[#This Row],[利息]])/表格3[[#This Row],[Close]]</f>
        <v>0</v>
      </c>
      <c r="G516" s="4">
        <f>表格3[[#This Row],[增減股數]]+G515</f>
        <v>25980.673032731451</v>
      </c>
      <c r="H516" s="17">
        <f>表格3[[#This Row],[累計股數]]*表格3[[#This Row],[Close]]</f>
        <v>990154.6260850348</v>
      </c>
      <c r="I516" s="17">
        <f>表格3[[#This Row],[資產價值]]-投入金額</f>
        <v>-9845.3739149651956</v>
      </c>
      <c r="J516" s="17">
        <f>自有資金+表格3[[#This Row],[損益金額]]</f>
        <v>990154.6260850348</v>
      </c>
      <c r="K516" s="18">
        <f>表格3[[#This Row],[損益金額]]/自有資金</f>
        <v>-9.8453739149651949E-3</v>
      </c>
    </row>
    <row r="517" spans="1:11" x14ac:dyDescent="0.4">
      <c r="A517" s="6">
        <v>43531</v>
      </c>
      <c r="B517" s="4">
        <v>38.452300000000001</v>
      </c>
      <c r="C517" s="15"/>
      <c r="D517" s="16">
        <f>IFERROR(VLOOKUP(A516,配息表[],2,FALSE),0)*G516</f>
        <v>0</v>
      </c>
      <c r="E517" s="4">
        <f>IF(MONTH(表格3[[#This Row],[Date]])&lt;&gt;MONTH(A516),貸款金額*貸款利率/12,0)</f>
        <v>0</v>
      </c>
      <c r="F517" s="19">
        <f>(表格3[[#This Row],[投入金額]]+表格3[[#This Row],[配息]]-表格3[[#This Row],[利息]])/表格3[[#This Row],[Close]]</f>
        <v>0</v>
      </c>
      <c r="G517" s="4">
        <f>表格3[[#This Row],[增減股數]]+G516</f>
        <v>25980.673032731451</v>
      </c>
      <c r="H517" s="17">
        <f>表格3[[#This Row],[累計股數]]*表格3[[#This Row],[Close]]</f>
        <v>999016.63365649956</v>
      </c>
      <c r="I517" s="17">
        <f>表格3[[#This Row],[資產價值]]-投入金額</f>
        <v>-983.36634350044187</v>
      </c>
      <c r="J517" s="17">
        <f>自有資金+表格3[[#This Row],[損益金額]]</f>
        <v>999016.63365649956</v>
      </c>
      <c r="K517" s="18">
        <f>表格3[[#This Row],[損益金額]]/自有資金</f>
        <v>-9.8336634350044191E-4</v>
      </c>
    </row>
    <row r="518" spans="1:11" x14ac:dyDescent="0.4">
      <c r="A518" s="6">
        <v>43532</v>
      </c>
      <c r="B518" s="4">
        <v>38.6327</v>
      </c>
      <c r="C518" s="15"/>
      <c r="D518" s="16">
        <f>IFERROR(VLOOKUP(A517,配息表[],2,FALSE),0)*G517</f>
        <v>0</v>
      </c>
      <c r="E518" s="4">
        <f>IF(MONTH(表格3[[#This Row],[Date]])&lt;&gt;MONTH(A517),貸款金額*貸款利率/12,0)</f>
        <v>0</v>
      </c>
      <c r="F518" s="19">
        <f>(表格3[[#This Row],[投入金額]]+表格3[[#This Row],[配息]]-表格3[[#This Row],[利息]])/表格3[[#This Row],[Close]]</f>
        <v>0</v>
      </c>
      <c r="G518" s="4">
        <f>表格3[[#This Row],[增減股數]]+G517</f>
        <v>25980.673032731451</v>
      </c>
      <c r="H518" s="17">
        <f>表格3[[#This Row],[累計股數]]*表格3[[#This Row],[Close]]</f>
        <v>1003703.5470716043</v>
      </c>
      <c r="I518" s="17">
        <f>表格3[[#This Row],[資產價值]]-投入金額</f>
        <v>3703.547071604291</v>
      </c>
      <c r="J518" s="17">
        <f>自有資金+表格3[[#This Row],[損益金額]]</f>
        <v>1003703.5470716043</v>
      </c>
      <c r="K518" s="18">
        <f>表格3[[#This Row],[損益金額]]/自有資金</f>
        <v>3.7035470716042908E-3</v>
      </c>
    </row>
    <row r="519" spans="1:11" x14ac:dyDescent="0.4">
      <c r="A519" s="6">
        <v>43535</v>
      </c>
      <c r="B519" s="4">
        <v>38.4833</v>
      </c>
      <c r="C519" s="15"/>
      <c r="D519" s="16">
        <f>IFERROR(VLOOKUP(A518,配息表[],2,FALSE),0)*G518</f>
        <v>0</v>
      </c>
      <c r="E519" s="4">
        <f>IF(MONTH(表格3[[#This Row],[Date]])&lt;&gt;MONTH(A518),貸款金額*貸款利率/12,0)</f>
        <v>0</v>
      </c>
      <c r="F519" s="19">
        <f>(表格3[[#This Row],[投入金額]]+表格3[[#This Row],[配息]]-表格3[[#This Row],[利息]])/表格3[[#This Row],[Close]]</f>
        <v>0</v>
      </c>
      <c r="G519" s="4">
        <f>表格3[[#This Row],[增減股數]]+G518</f>
        <v>25980.673032731451</v>
      </c>
      <c r="H519" s="17">
        <f>表格3[[#This Row],[累計股數]]*表格3[[#This Row],[Close]]</f>
        <v>999822.03452051419</v>
      </c>
      <c r="I519" s="17">
        <f>表格3[[#This Row],[資產價值]]-投入金額</f>
        <v>-177.96547948580701</v>
      </c>
      <c r="J519" s="17">
        <f>自有資金+表格3[[#This Row],[損益金額]]</f>
        <v>999822.03452051419</v>
      </c>
      <c r="K519" s="18">
        <f>表格3[[#This Row],[損益金額]]/自有資金</f>
        <v>-1.77965479485807E-4</v>
      </c>
    </row>
    <row r="520" spans="1:11" x14ac:dyDescent="0.4">
      <c r="A520" s="6">
        <v>43536</v>
      </c>
      <c r="B520" s="4">
        <v>38.782400000000003</v>
      </c>
      <c r="C520" s="15"/>
      <c r="D520" s="16">
        <f>IFERROR(VLOOKUP(A519,配息表[],2,FALSE),0)*G519</f>
        <v>0</v>
      </c>
      <c r="E520" s="4">
        <f>IF(MONTH(表格3[[#This Row],[Date]])&lt;&gt;MONTH(A519),貸款金額*貸款利率/12,0)</f>
        <v>0</v>
      </c>
      <c r="F520" s="19">
        <f>(表格3[[#This Row],[投入金額]]+表格3[[#This Row],[配息]]-表格3[[#This Row],[利息]])/表格3[[#This Row],[Close]]</f>
        <v>0</v>
      </c>
      <c r="G520" s="4">
        <f>表格3[[#This Row],[增減股數]]+G519</f>
        <v>25980.673032731451</v>
      </c>
      <c r="H520" s="17">
        <f>表格3[[#This Row],[累計股數]]*表格3[[#This Row],[Close]]</f>
        <v>1007592.8538246043</v>
      </c>
      <c r="I520" s="17">
        <f>表格3[[#This Row],[資產價值]]-投入金額</f>
        <v>7592.8538246043026</v>
      </c>
      <c r="J520" s="17">
        <f>自有資金+表格3[[#This Row],[損益金額]]</f>
        <v>1007592.8538246043</v>
      </c>
      <c r="K520" s="18">
        <f>表格3[[#This Row],[損益金額]]/自有資金</f>
        <v>7.5928538246043025E-3</v>
      </c>
    </row>
    <row r="521" spans="1:11" x14ac:dyDescent="0.4">
      <c r="A521" s="6">
        <v>43537</v>
      </c>
      <c r="B521" s="4">
        <v>38.689900000000002</v>
      </c>
      <c r="C521" s="15"/>
      <c r="D521" s="16">
        <f>IFERROR(VLOOKUP(A520,配息表[],2,FALSE),0)*G520</f>
        <v>0</v>
      </c>
      <c r="E521" s="4">
        <f>IF(MONTH(表格3[[#This Row],[Date]])&lt;&gt;MONTH(A520),貸款金額*貸款利率/12,0)</f>
        <v>0</v>
      </c>
      <c r="F521" s="19">
        <f>(表格3[[#This Row],[投入金額]]+表格3[[#This Row],[配息]]-表格3[[#This Row],[利息]])/表格3[[#This Row],[Close]]</f>
        <v>0</v>
      </c>
      <c r="G521" s="4">
        <f>表格3[[#This Row],[增減股數]]+G520</f>
        <v>25980.673032731451</v>
      </c>
      <c r="H521" s="17">
        <f>表格3[[#This Row],[累計股數]]*表格3[[#This Row],[Close]]</f>
        <v>1005189.6415690766</v>
      </c>
      <c r="I521" s="17">
        <f>表格3[[#This Row],[資產價值]]-投入金額</f>
        <v>5189.6415690765716</v>
      </c>
      <c r="J521" s="17">
        <f>自有資金+表格3[[#This Row],[損益金額]]</f>
        <v>1005189.6415690766</v>
      </c>
      <c r="K521" s="18">
        <f>表格3[[#This Row],[損益金額]]/自有資金</f>
        <v>5.1896415690765715E-3</v>
      </c>
    </row>
    <row r="522" spans="1:11" x14ac:dyDescent="0.4">
      <c r="A522" s="6">
        <v>43538</v>
      </c>
      <c r="B522" s="4">
        <v>38.452100000000002</v>
      </c>
      <c r="C522" s="15"/>
      <c r="D522" s="16">
        <f>IFERROR(VLOOKUP(A521,配息表[],2,FALSE),0)*G521</f>
        <v>0</v>
      </c>
      <c r="E522" s="4">
        <f>IF(MONTH(表格3[[#This Row],[Date]])&lt;&gt;MONTH(A521),貸款金額*貸款利率/12,0)</f>
        <v>0</v>
      </c>
      <c r="F522" s="19">
        <f>(表格3[[#This Row],[投入金額]]+表格3[[#This Row],[配息]]-表格3[[#This Row],[利息]])/表格3[[#This Row],[Close]]</f>
        <v>0</v>
      </c>
      <c r="G522" s="4">
        <f>表格3[[#This Row],[增減股數]]+G521</f>
        <v>25980.673032731451</v>
      </c>
      <c r="H522" s="17">
        <f>表格3[[#This Row],[累計股數]]*表格3[[#This Row],[Close]]</f>
        <v>999011.43752189307</v>
      </c>
      <c r="I522" s="17">
        <f>表格3[[#This Row],[資產價值]]-投入金額</f>
        <v>-988.56247810693458</v>
      </c>
      <c r="J522" s="17">
        <f>自有資金+表格3[[#This Row],[損益金額]]</f>
        <v>999011.43752189307</v>
      </c>
      <c r="K522" s="18">
        <f>表格3[[#This Row],[損益金額]]/自有資金</f>
        <v>-9.8856247810693459E-4</v>
      </c>
    </row>
    <row r="523" spans="1:11" x14ac:dyDescent="0.4">
      <c r="A523" s="6">
        <v>43539</v>
      </c>
      <c r="B523" s="4">
        <v>38.5884</v>
      </c>
      <c r="C523" s="15"/>
      <c r="D523" s="16">
        <f>IFERROR(VLOOKUP(A522,配息表[],2,FALSE),0)*G522</f>
        <v>0</v>
      </c>
      <c r="E523" s="4">
        <f>IF(MONTH(表格3[[#This Row],[Date]])&lt;&gt;MONTH(A522),貸款金額*貸款利率/12,0)</f>
        <v>0</v>
      </c>
      <c r="F523" s="19">
        <f>(表格3[[#This Row],[投入金額]]+表格3[[#This Row],[配息]]-表格3[[#This Row],[利息]])/表格3[[#This Row],[Close]]</f>
        <v>0</v>
      </c>
      <c r="G523" s="4">
        <f>表格3[[#This Row],[增減股數]]+G522</f>
        <v>25980.673032731451</v>
      </c>
      <c r="H523" s="17">
        <f>表格3[[#This Row],[累計股數]]*表格3[[#This Row],[Close]]</f>
        <v>1002552.6032562543</v>
      </c>
      <c r="I523" s="17">
        <f>表格3[[#This Row],[資產價值]]-投入金額</f>
        <v>2552.6032562543405</v>
      </c>
      <c r="J523" s="17">
        <f>自有資金+表格3[[#This Row],[損益金額]]</f>
        <v>1002552.6032562543</v>
      </c>
      <c r="K523" s="18">
        <f>表格3[[#This Row],[損益金額]]/自有資金</f>
        <v>2.5526032562543403E-3</v>
      </c>
    </row>
    <row r="524" spans="1:11" x14ac:dyDescent="0.4">
      <c r="A524" s="6">
        <v>43542</v>
      </c>
      <c r="B524" s="4">
        <v>38.5916</v>
      </c>
      <c r="C524" s="15"/>
      <c r="D524" s="16">
        <f>IFERROR(VLOOKUP(A523,配息表[],2,FALSE),0)*G523</f>
        <v>0</v>
      </c>
      <c r="E524" s="4">
        <f>IF(MONTH(表格3[[#This Row],[Date]])&lt;&gt;MONTH(A523),貸款金額*貸款利率/12,0)</f>
        <v>0</v>
      </c>
      <c r="F524" s="19">
        <f>(表格3[[#This Row],[投入金額]]+表格3[[#This Row],[配息]]-表格3[[#This Row],[利息]])/表格3[[#This Row],[Close]]</f>
        <v>0</v>
      </c>
      <c r="G524" s="4">
        <f>表格3[[#This Row],[增減股數]]+G523</f>
        <v>25980.673032731451</v>
      </c>
      <c r="H524" s="17">
        <f>表格3[[#This Row],[累計股數]]*表格3[[#This Row],[Close]]</f>
        <v>1002635.741409959</v>
      </c>
      <c r="I524" s="17">
        <f>表格3[[#This Row],[資產價值]]-投入金額</f>
        <v>2635.7414099590387</v>
      </c>
      <c r="J524" s="17">
        <f>自有資金+表格3[[#This Row],[損益金額]]</f>
        <v>1002635.741409959</v>
      </c>
      <c r="K524" s="18">
        <f>表格3[[#This Row],[損益金額]]/自有資金</f>
        <v>2.6357414099590385E-3</v>
      </c>
    </row>
    <row r="525" spans="1:11" x14ac:dyDescent="0.4">
      <c r="A525" s="6">
        <v>43543</v>
      </c>
      <c r="B525" s="4">
        <v>38.453699999999998</v>
      </c>
      <c r="C525" s="15"/>
      <c r="D525" s="16">
        <f>IFERROR(VLOOKUP(A524,配息表[],2,FALSE),0)*G524</f>
        <v>0</v>
      </c>
      <c r="E525" s="4">
        <f>IF(MONTH(表格3[[#This Row],[Date]])&lt;&gt;MONTH(A524),貸款金額*貸款利率/12,0)</f>
        <v>0</v>
      </c>
      <c r="F525" s="19">
        <f>(表格3[[#This Row],[投入金額]]+表格3[[#This Row],[配息]]-表格3[[#This Row],[利息]])/表格3[[#This Row],[Close]]</f>
        <v>0</v>
      </c>
      <c r="G525" s="4">
        <f>表格3[[#This Row],[增減股數]]+G524</f>
        <v>25980.673032731451</v>
      </c>
      <c r="H525" s="17">
        <f>表格3[[#This Row],[累計股數]]*表格3[[#This Row],[Close]]</f>
        <v>999053.00659874536</v>
      </c>
      <c r="I525" s="17">
        <f>表格3[[#This Row],[資產價值]]-投入金額</f>
        <v>-946.99340125464369</v>
      </c>
      <c r="J525" s="17">
        <f>自有資金+表格3[[#This Row],[損益金額]]</f>
        <v>999053.00659874536</v>
      </c>
      <c r="K525" s="18">
        <f>表格3[[#This Row],[損益金額]]/自有資金</f>
        <v>-9.4699340125464369E-4</v>
      </c>
    </row>
    <row r="526" spans="1:11" x14ac:dyDescent="0.4">
      <c r="A526" s="6">
        <v>43544</v>
      </c>
      <c r="B526" s="4">
        <v>38.8414</v>
      </c>
      <c r="C526" s="15"/>
      <c r="D526" s="16">
        <f>IFERROR(VLOOKUP(A525,配息表[],2,FALSE),0)*G525</f>
        <v>0</v>
      </c>
      <c r="E526" s="4">
        <f>IF(MONTH(表格3[[#This Row],[Date]])&lt;&gt;MONTH(A525),貸款金額*貸款利率/12,0)</f>
        <v>0</v>
      </c>
      <c r="F526" s="19">
        <f>(表格3[[#This Row],[投入金額]]+表格3[[#This Row],[配息]]-表格3[[#This Row],[利息]])/表格3[[#This Row],[Close]]</f>
        <v>0</v>
      </c>
      <c r="G526" s="4">
        <f>表格3[[#This Row],[增減股數]]+G525</f>
        <v>25980.673032731451</v>
      </c>
      <c r="H526" s="17">
        <f>表格3[[#This Row],[累計股數]]*表格3[[#This Row],[Close]]</f>
        <v>1009125.7135335354</v>
      </c>
      <c r="I526" s="17">
        <f>表格3[[#This Row],[資產價值]]-投入金額</f>
        <v>9125.7135335353669</v>
      </c>
      <c r="J526" s="17">
        <f>自有資金+表格3[[#This Row],[損益金額]]</f>
        <v>1009125.7135335354</v>
      </c>
      <c r="K526" s="18">
        <f>表格3[[#This Row],[損益金額]]/自有資金</f>
        <v>9.1257135335353675E-3</v>
      </c>
    </row>
    <row r="527" spans="1:11" x14ac:dyDescent="0.4">
      <c r="A527" s="6">
        <v>43545</v>
      </c>
      <c r="B527" s="4">
        <v>38.917400000000001</v>
      </c>
      <c r="C527" s="15"/>
      <c r="D527" s="16">
        <f>IFERROR(VLOOKUP(A526,配息表[],2,FALSE),0)*G526</f>
        <v>0</v>
      </c>
      <c r="E527" s="4">
        <f>IF(MONTH(表格3[[#This Row],[Date]])&lt;&gt;MONTH(A526),貸款金額*貸款利率/12,0)</f>
        <v>0</v>
      </c>
      <c r="F527" s="19">
        <f>(表格3[[#This Row],[投入金額]]+表格3[[#This Row],[配息]]-表格3[[#This Row],[利息]])/表格3[[#This Row],[Close]]</f>
        <v>0</v>
      </c>
      <c r="G527" s="4">
        <f>表格3[[#This Row],[增減股數]]+G526</f>
        <v>25980.673032731451</v>
      </c>
      <c r="H527" s="17">
        <f>表格3[[#This Row],[累計股數]]*表格3[[#This Row],[Close]]</f>
        <v>1011100.244684023</v>
      </c>
      <c r="I527" s="17">
        <f>表格3[[#This Row],[資產價值]]-投入金額</f>
        <v>11100.244684022968</v>
      </c>
      <c r="J527" s="17">
        <f>自有資金+表格3[[#This Row],[損益金額]]</f>
        <v>1011100.244684023</v>
      </c>
      <c r="K527" s="18">
        <f>表格3[[#This Row],[損益金額]]/自有資金</f>
        <v>1.1100244684022967E-2</v>
      </c>
    </row>
    <row r="528" spans="1:11" x14ac:dyDescent="0.4">
      <c r="A528" s="6">
        <v>43546</v>
      </c>
      <c r="B528" s="4">
        <v>39.443100000000001</v>
      </c>
      <c r="C528" s="15"/>
      <c r="D528" s="16">
        <f>IFERROR(VLOOKUP(A527,配息表[],2,FALSE),0)*G527</f>
        <v>0</v>
      </c>
      <c r="E528" s="4">
        <f>IF(MONTH(表格3[[#This Row],[Date]])&lt;&gt;MONTH(A527),貸款金額*貸款利率/12,0)</f>
        <v>0</v>
      </c>
      <c r="F528" s="19">
        <f>(表格3[[#This Row],[投入金額]]+表格3[[#This Row],[配息]]-表格3[[#This Row],[利息]])/表格3[[#This Row],[Close]]</f>
        <v>0</v>
      </c>
      <c r="G528" s="4">
        <f>表格3[[#This Row],[增減股數]]+G527</f>
        <v>25980.673032731451</v>
      </c>
      <c r="H528" s="17">
        <f>表格3[[#This Row],[累計股數]]*表格3[[#This Row],[Close]]</f>
        <v>1024758.28449733</v>
      </c>
      <c r="I528" s="17">
        <f>表格3[[#This Row],[資產價值]]-投入金額</f>
        <v>24758.284497329965</v>
      </c>
      <c r="J528" s="17">
        <f>自有資金+表格3[[#This Row],[損益金額]]</f>
        <v>1024758.28449733</v>
      </c>
      <c r="K528" s="18">
        <f>表格3[[#This Row],[損益金額]]/自有資金</f>
        <v>2.4758284497329964E-2</v>
      </c>
    </row>
    <row r="529" spans="1:11" x14ac:dyDescent="0.4">
      <c r="A529" s="6">
        <v>43549</v>
      </c>
      <c r="B529" s="4">
        <v>39.642299999999999</v>
      </c>
      <c r="C529" s="15"/>
      <c r="D529" s="16">
        <f>IFERROR(VLOOKUP(A528,配息表[],2,FALSE),0)*G528</f>
        <v>0</v>
      </c>
      <c r="E529" s="4">
        <f>IF(MONTH(表格3[[#This Row],[Date]])&lt;&gt;MONTH(A528),貸款金額*貸款利率/12,0)</f>
        <v>0</v>
      </c>
      <c r="F529" s="19">
        <f>(表格3[[#This Row],[投入金額]]+表格3[[#This Row],[配息]]-表格3[[#This Row],[利息]])/表格3[[#This Row],[Close]]</f>
        <v>0</v>
      </c>
      <c r="G529" s="4">
        <f>表格3[[#This Row],[增減股數]]+G528</f>
        <v>25980.673032731451</v>
      </c>
      <c r="H529" s="17">
        <f>表格3[[#This Row],[累計股數]]*表格3[[#This Row],[Close]]</f>
        <v>1029933.6345654499</v>
      </c>
      <c r="I529" s="17">
        <f>表格3[[#This Row],[資產價值]]-投入金額</f>
        <v>29933.634565449902</v>
      </c>
      <c r="J529" s="17">
        <f>自有資金+表格3[[#This Row],[損益金額]]</f>
        <v>1029933.6345654499</v>
      </c>
      <c r="K529" s="18">
        <f>表格3[[#This Row],[損益金額]]/自有資金</f>
        <v>2.9933634565449903E-2</v>
      </c>
    </row>
    <row r="530" spans="1:11" x14ac:dyDescent="0.4">
      <c r="A530" s="6">
        <v>43550</v>
      </c>
      <c r="B530" s="4">
        <v>39.651400000000002</v>
      </c>
      <c r="C530" s="15"/>
      <c r="D530" s="16">
        <f>IFERROR(VLOOKUP(A529,配息表[],2,FALSE),0)*G529</f>
        <v>0</v>
      </c>
      <c r="E530" s="4">
        <f>IF(MONTH(表格3[[#This Row],[Date]])&lt;&gt;MONTH(A529),貸款金額*貸款利率/12,0)</f>
        <v>0</v>
      </c>
      <c r="F530" s="19">
        <f>(表格3[[#This Row],[投入金額]]+表格3[[#This Row],[配息]]-表格3[[#This Row],[利息]])/表格3[[#This Row],[Close]]</f>
        <v>0</v>
      </c>
      <c r="G530" s="4">
        <f>表格3[[#This Row],[增減股數]]+G529</f>
        <v>25980.673032731451</v>
      </c>
      <c r="H530" s="17">
        <f>表格3[[#This Row],[累計股數]]*表格3[[#This Row],[Close]]</f>
        <v>1030170.0586900479</v>
      </c>
      <c r="I530" s="17">
        <f>表格3[[#This Row],[資產價值]]-投入金額</f>
        <v>30170.058690047939</v>
      </c>
      <c r="J530" s="17">
        <f>自有資金+表格3[[#This Row],[損益金額]]</f>
        <v>1030170.0586900479</v>
      </c>
      <c r="K530" s="18">
        <f>表格3[[#This Row],[損益金額]]/自有資金</f>
        <v>3.0170058690047939E-2</v>
      </c>
    </row>
    <row r="531" spans="1:11" x14ac:dyDescent="0.4">
      <c r="A531" s="6">
        <v>43551</v>
      </c>
      <c r="B531" s="4">
        <v>40.0458</v>
      </c>
      <c r="C531" s="15"/>
      <c r="D531" s="16">
        <f>IFERROR(VLOOKUP(A530,配息表[],2,FALSE),0)*G530</f>
        <v>0</v>
      </c>
      <c r="E531" s="4">
        <f>IF(MONTH(表格3[[#This Row],[Date]])&lt;&gt;MONTH(A530),貸款金額*貸款利率/12,0)</f>
        <v>0</v>
      </c>
      <c r="F531" s="19">
        <f>(表格3[[#This Row],[投入金額]]+表格3[[#This Row],[配息]]-表格3[[#This Row],[利息]])/表格3[[#This Row],[Close]]</f>
        <v>0</v>
      </c>
      <c r="G531" s="4">
        <f>表格3[[#This Row],[增減股數]]+G530</f>
        <v>25980.673032731451</v>
      </c>
      <c r="H531" s="17">
        <f>表格3[[#This Row],[累計股數]]*表格3[[#This Row],[Close]]</f>
        <v>1040416.8361341571</v>
      </c>
      <c r="I531" s="17">
        <f>表格3[[#This Row],[資產價值]]-投入金額</f>
        <v>40416.836134157144</v>
      </c>
      <c r="J531" s="17">
        <f>自有資金+表格3[[#This Row],[損益金額]]</f>
        <v>1040416.8361341571</v>
      </c>
      <c r="K531" s="18">
        <f>表格3[[#This Row],[損益金額]]/自有資金</f>
        <v>4.0416836134157141E-2</v>
      </c>
    </row>
    <row r="532" spans="1:11" x14ac:dyDescent="0.4">
      <c r="A532" s="6">
        <v>43552</v>
      </c>
      <c r="B532" s="4">
        <v>40.1248</v>
      </c>
      <c r="C532" s="15"/>
      <c r="D532" s="16">
        <f>IFERROR(VLOOKUP(A531,配息表[],2,FALSE),0)*G531</f>
        <v>0</v>
      </c>
      <c r="E532" s="4">
        <f>IF(MONTH(表格3[[#This Row],[Date]])&lt;&gt;MONTH(A531),貸款金額*貸款利率/12,0)</f>
        <v>0</v>
      </c>
      <c r="F532" s="19">
        <f>(表格3[[#This Row],[投入金額]]+表格3[[#This Row],[配息]]-表格3[[#This Row],[利息]])/表格3[[#This Row],[Close]]</f>
        <v>0</v>
      </c>
      <c r="G532" s="4">
        <f>表格3[[#This Row],[增減股數]]+G531</f>
        <v>25980.673032731451</v>
      </c>
      <c r="H532" s="17">
        <f>表格3[[#This Row],[累計股數]]*表格3[[#This Row],[Close]]</f>
        <v>1042469.3093037429</v>
      </c>
      <c r="I532" s="17">
        <f>表格3[[#This Row],[資產價值]]-投入金額</f>
        <v>42469.30930374295</v>
      </c>
      <c r="J532" s="17">
        <f>自有資金+表格3[[#This Row],[損益金額]]</f>
        <v>1042469.3093037429</v>
      </c>
      <c r="K532" s="18">
        <f>表格3[[#This Row],[損益金額]]/自有資金</f>
        <v>4.2469309303742951E-2</v>
      </c>
    </row>
    <row r="533" spans="1:11" x14ac:dyDescent="0.4">
      <c r="A533" s="6">
        <v>43553</v>
      </c>
      <c r="B533" s="4">
        <v>39.986499999999999</v>
      </c>
      <c r="C533" s="15"/>
      <c r="D533" s="16">
        <f>IFERROR(VLOOKUP(A532,配息表[],2,FALSE),0)*G532</f>
        <v>0</v>
      </c>
      <c r="E533" s="4">
        <f>IF(MONTH(表格3[[#This Row],[Date]])&lt;&gt;MONTH(A532),貸款金額*貸款利率/12,0)</f>
        <v>0</v>
      </c>
      <c r="F533" s="19">
        <f>(表格3[[#This Row],[投入金額]]+表格3[[#This Row],[配息]]-表格3[[#This Row],[利息]])/表格3[[#This Row],[Close]]</f>
        <v>0</v>
      </c>
      <c r="G533" s="4">
        <f>表格3[[#This Row],[增減股數]]+G532</f>
        <v>25980.673032731451</v>
      </c>
      <c r="H533" s="17">
        <f>表格3[[#This Row],[累計股數]]*表格3[[#This Row],[Close]]</f>
        <v>1038876.1822233162</v>
      </c>
      <c r="I533" s="17">
        <f>表格3[[#This Row],[資產價值]]-投入金額</f>
        <v>38876.182223316166</v>
      </c>
      <c r="J533" s="17">
        <f>自有資金+表格3[[#This Row],[損益金額]]</f>
        <v>1038876.1822233162</v>
      </c>
      <c r="K533" s="18">
        <f>表格3[[#This Row],[損益金額]]/自有資金</f>
        <v>3.8876182223316166E-2</v>
      </c>
    </row>
    <row r="534" spans="1:11" x14ac:dyDescent="0.4">
      <c r="A534" s="6">
        <v>43556</v>
      </c>
      <c r="B534" s="4">
        <v>39.4694</v>
      </c>
      <c r="C534" s="15"/>
      <c r="D534" s="16">
        <f>IFERROR(VLOOKUP(A533,配息表[],2,FALSE),0)*G533</f>
        <v>0</v>
      </c>
      <c r="E534" s="4">
        <f>IF(MONTH(表格3[[#This Row],[Date]])&lt;&gt;MONTH(A533),貸款金額*貸款利率/12,0)</f>
        <v>0</v>
      </c>
      <c r="F534" s="19">
        <f>(表格3[[#This Row],[投入金額]]+表格3[[#This Row],[配息]]-表格3[[#This Row],[利息]])/表格3[[#This Row],[Close]]</f>
        <v>0</v>
      </c>
      <c r="G534" s="4">
        <f>表格3[[#This Row],[增減股數]]+G533</f>
        <v>25980.673032731451</v>
      </c>
      <c r="H534" s="17">
        <f>表格3[[#This Row],[累計股數]]*表格3[[#This Row],[Close]]</f>
        <v>1025441.5761980907</v>
      </c>
      <c r="I534" s="17">
        <f>表格3[[#This Row],[資產價值]]-投入金額</f>
        <v>25441.576198090683</v>
      </c>
      <c r="J534" s="17">
        <f>自有資金+表格3[[#This Row],[損益金額]]</f>
        <v>1025441.5761980907</v>
      </c>
      <c r="K534" s="18">
        <f>表格3[[#This Row],[損益金額]]/自有資金</f>
        <v>2.5441576198090683E-2</v>
      </c>
    </row>
    <row r="535" spans="1:11" x14ac:dyDescent="0.4">
      <c r="A535" s="6">
        <v>43557</v>
      </c>
      <c r="B535" s="4">
        <v>39.533900000000003</v>
      </c>
      <c r="C535" s="15"/>
      <c r="D535" s="16">
        <f>IFERROR(VLOOKUP(A534,配息表[],2,FALSE),0)*G534</f>
        <v>0</v>
      </c>
      <c r="E535" s="4">
        <f>IF(MONTH(表格3[[#This Row],[Date]])&lt;&gt;MONTH(A534),貸款金額*貸款利率/12,0)</f>
        <v>0</v>
      </c>
      <c r="F535" s="19">
        <f>(表格3[[#This Row],[投入金額]]+表格3[[#This Row],[配息]]-表格3[[#This Row],[利息]])/表格3[[#This Row],[Close]]</f>
        <v>0</v>
      </c>
      <c r="G535" s="4">
        <f>表格3[[#This Row],[增減股數]]+G534</f>
        <v>25980.673032731451</v>
      </c>
      <c r="H535" s="17">
        <f>表格3[[#This Row],[累計股數]]*表格3[[#This Row],[Close]]</f>
        <v>1027117.329608702</v>
      </c>
      <c r="I535" s="17">
        <f>表格3[[#This Row],[資產價值]]-投入金額</f>
        <v>27117.329608701984</v>
      </c>
      <c r="J535" s="17">
        <f>自有資金+表格3[[#This Row],[損益金額]]</f>
        <v>1027117.329608702</v>
      </c>
      <c r="K535" s="18">
        <f>表格3[[#This Row],[損益金額]]/自有資金</f>
        <v>2.7117329608701984E-2</v>
      </c>
    </row>
    <row r="536" spans="1:11" x14ac:dyDescent="0.4">
      <c r="A536" s="6">
        <v>43558</v>
      </c>
      <c r="B536" s="4">
        <v>39.201300000000003</v>
      </c>
      <c r="C536" s="15"/>
      <c r="D536" s="16">
        <f>IFERROR(VLOOKUP(A535,配息表[],2,FALSE),0)*G535</f>
        <v>0</v>
      </c>
      <c r="E536" s="4">
        <f>IF(MONTH(表格3[[#This Row],[Date]])&lt;&gt;MONTH(A535),貸款金額*貸款利率/12,0)</f>
        <v>0</v>
      </c>
      <c r="F536" s="19">
        <f>(表格3[[#This Row],[投入金額]]+表格3[[#This Row],[配息]]-表格3[[#This Row],[利息]])/表格3[[#This Row],[Close]]</f>
        <v>0</v>
      </c>
      <c r="G536" s="4">
        <f>表格3[[#This Row],[增減股數]]+G535</f>
        <v>25980.673032731451</v>
      </c>
      <c r="H536" s="17">
        <f>表格3[[#This Row],[累計股數]]*表格3[[#This Row],[Close]]</f>
        <v>1018476.1577580156</v>
      </c>
      <c r="I536" s="17">
        <f>表格3[[#This Row],[資產價值]]-投入金額</f>
        <v>18476.157758015557</v>
      </c>
      <c r="J536" s="17">
        <f>自有資金+表格3[[#This Row],[損益金額]]</f>
        <v>1018476.1577580156</v>
      </c>
      <c r="K536" s="18">
        <f>表格3[[#This Row],[損益金額]]/自有資金</f>
        <v>1.8476157758015557E-2</v>
      </c>
    </row>
    <row r="537" spans="1:11" x14ac:dyDescent="0.4">
      <c r="A537" s="6">
        <v>43563</v>
      </c>
      <c r="B537" s="4">
        <v>39.299100000000003</v>
      </c>
      <c r="C537" s="15"/>
      <c r="D537" s="16">
        <f>IFERROR(VLOOKUP(A536,配息表[],2,FALSE),0)*G536</f>
        <v>0</v>
      </c>
      <c r="E537" s="4">
        <f>IF(MONTH(表格3[[#This Row],[Date]])&lt;&gt;MONTH(A536),貸款金額*貸款利率/12,0)</f>
        <v>0</v>
      </c>
      <c r="F537" s="19">
        <f>(表格3[[#This Row],[投入金額]]+表格3[[#This Row],[配息]]-表格3[[#This Row],[利息]])/表格3[[#This Row],[Close]]</f>
        <v>0</v>
      </c>
      <c r="G537" s="4">
        <f>表格3[[#This Row],[增減股數]]+G536</f>
        <v>25980.673032731451</v>
      </c>
      <c r="H537" s="17">
        <f>表格3[[#This Row],[累計股數]]*表格3[[#This Row],[Close]]</f>
        <v>1021017.0675806167</v>
      </c>
      <c r="I537" s="17">
        <f>表格3[[#This Row],[資產價值]]-投入金額</f>
        <v>21017.067580616684</v>
      </c>
      <c r="J537" s="17">
        <f>自有資金+表格3[[#This Row],[損益金額]]</f>
        <v>1021017.0675806167</v>
      </c>
      <c r="K537" s="18">
        <f>表格3[[#This Row],[損益金額]]/自有資金</f>
        <v>2.1017067580616684E-2</v>
      </c>
    </row>
    <row r="538" spans="1:11" x14ac:dyDescent="0.4">
      <c r="A538" s="6">
        <v>43564</v>
      </c>
      <c r="B538" s="4">
        <v>39.375900000000001</v>
      </c>
      <c r="C538" s="15"/>
      <c r="D538" s="16">
        <f>IFERROR(VLOOKUP(A537,配息表[],2,FALSE),0)*G537</f>
        <v>6625.07162334652</v>
      </c>
      <c r="E538" s="4">
        <f>IF(MONTH(表格3[[#This Row],[Date]])&lt;&gt;MONTH(A537),貸款金額*貸款利率/12,0)</f>
        <v>0</v>
      </c>
      <c r="F538" s="19">
        <f>(表格3[[#This Row],[投入金額]]+表格3[[#This Row],[配息]]-表格3[[#This Row],[利息]])/表格3[[#This Row],[Close]]</f>
        <v>168.25194150093128</v>
      </c>
      <c r="G538" s="4">
        <f>表格3[[#This Row],[增減股數]]+G537</f>
        <v>26148.924974232381</v>
      </c>
      <c r="H538" s="17">
        <f>表格3[[#This Row],[累計股數]]*表格3[[#This Row],[Close]]</f>
        <v>1029637.4548928768</v>
      </c>
      <c r="I538" s="17">
        <f>表格3[[#This Row],[資產價值]]-投入金額</f>
        <v>29637.454892876791</v>
      </c>
      <c r="J538" s="17">
        <f>自有資金+表格3[[#This Row],[損益金額]]</f>
        <v>1029637.4548928768</v>
      </c>
      <c r="K538" s="18">
        <f>表格3[[#This Row],[損益金額]]/自有資金</f>
        <v>2.963745489287679E-2</v>
      </c>
    </row>
    <row r="539" spans="1:11" x14ac:dyDescent="0.4">
      <c r="A539" s="6">
        <v>43565</v>
      </c>
      <c r="B539" s="4">
        <v>39.449800000000003</v>
      </c>
      <c r="C539" s="15"/>
      <c r="D539" s="16">
        <f>IFERROR(VLOOKUP(A538,配息表[],2,FALSE),0)*G538</f>
        <v>0</v>
      </c>
      <c r="E539" s="4">
        <f>IF(MONTH(表格3[[#This Row],[Date]])&lt;&gt;MONTH(A538),貸款金額*貸款利率/12,0)</f>
        <v>0</v>
      </c>
      <c r="F539" s="19">
        <f>(表格3[[#This Row],[投入金額]]+表格3[[#This Row],[配息]]-表格3[[#This Row],[利息]])/表格3[[#This Row],[Close]]</f>
        <v>0</v>
      </c>
      <c r="G539" s="4">
        <f>表格3[[#This Row],[增減股數]]+G538</f>
        <v>26148.924974232381</v>
      </c>
      <c r="H539" s="17">
        <f>表格3[[#This Row],[累計股數]]*表格3[[#This Row],[Close]]</f>
        <v>1031569.8604484727</v>
      </c>
      <c r="I539" s="17">
        <f>表格3[[#This Row],[資產價值]]-投入金額</f>
        <v>31569.860448472667</v>
      </c>
      <c r="J539" s="17">
        <f>自有資金+表格3[[#This Row],[損益金額]]</f>
        <v>1031569.8604484727</v>
      </c>
      <c r="K539" s="18">
        <f>表格3[[#This Row],[損益金額]]/自有資金</f>
        <v>3.1569860448472667E-2</v>
      </c>
    </row>
    <row r="540" spans="1:11" x14ac:dyDescent="0.4">
      <c r="A540" s="6">
        <v>43566</v>
      </c>
      <c r="B540" s="4">
        <v>39.2547</v>
      </c>
      <c r="C540" s="15"/>
      <c r="D540" s="16">
        <f>IFERROR(VLOOKUP(A539,配息表[],2,FALSE),0)*G539</f>
        <v>0</v>
      </c>
      <c r="E540" s="4">
        <f>IF(MONTH(表格3[[#This Row],[Date]])&lt;&gt;MONTH(A539),貸款金額*貸款利率/12,0)</f>
        <v>0</v>
      </c>
      <c r="F540" s="19">
        <f>(表格3[[#This Row],[投入金額]]+表格3[[#This Row],[配息]]-表格3[[#This Row],[利息]])/表格3[[#This Row],[Close]]</f>
        <v>0</v>
      </c>
      <c r="G540" s="4">
        <f>表格3[[#This Row],[增減股數]]+G539</f>
        <v>26148.924974232381</v>
      </c>
      <c r="H540" s="17">
        <f>表格3[[#This Row],[累計股數]]*表格3[[#This Row],[Close]]</f>
        <v>1026468.2051859999</v>
      </c>
      <c r="I540" s="17">
        <f>表格3[[#This Row],[資產價值]]-投入金額</f>
        <v>26468.205185999861</v>
      </c>
      <c r="J540" s="17">
        <f>自有資金+表格3[[#This Row],[損益金額]]</f>
        <v>1026468.2051859999</v>
      </c>
      <c r="K540" s="18">
        <f>表格3[[#This Row],[損益金額]]/自有資金</f>
        <v>2.6468205185999859E-2</v>
      </c>
    </row>
    <row r="541" spans="1:11" x14ac:dyDescent="0.4">
      <c r="A541" s="6">
        <v>43567</v>
      </c>
      <c r="B541" s="4">
        <v>39.0197</v>
      </c>
      <c r="C541" s="15"/>
      <c r="D541" s="16">
        <f>IFERROR(VLOOKUP(A540,配息表[],2,FALSE),0)*G540</f>
        <v>0</v>
      </c>
      <c r="E541" s="4">
        <f>IF(MONTH(表格3[[#This Row],[Date]])&lt;&gt;MONTH(A540),貸款金額*貸款利率/12,0)</f>
        <v>0</v>
      </c>
      <c r="F541" s="19">
        <f>(表格3[[#This Row],[投入金額]]+表格3[[#This Row],[配息]]-表格3[[#This Row],[利息]])/表格3[[#This Row],[Close]]</f>
        <v>0</v>
      </c>
      <c r="G541" s="4">
        <f>表格3[[#This Row],[增減股數]]+G540</f>
        <v>26148.924974232381</v>
      </c>
      <c r="H541" s="17">
        <f>表格3[[#This Row],[累計股數]]*表格3[[#This Row],[Close]]</f>
        <v>1020323.2078170553</v>
      </c>
      <c r="I541" s="17">
        <f>表格3[[#This Row],[資產價值]]-投入金額</f>
        <v>20323.207817055285</v>
      </c>
      <c r="J541" s="17">
        <f>自有資金+表格3[[#This Row],[損益金額]]</f>
        <v>1020323.2078170553</v>
      </c>
      <c r="K541" s="18">
        <f>表格3[[#This Row],[損益金額]]/自有資金</f>
        <v>2.0323207817055284E-2</v>
      </c>
    </row>
    <row r="542" spans="1:11" x14ac:dyDescent="0.4">
      <c r="A542" s="6">
        <v>43570</v>
      </c>
      <c r="B542" s="4">
        <v>39.064</v>
      </c>
      <c r="C542" s="15"/>
      <c r="D542" s="16">
        <f>IFERROR(VLOOKUP(A541,配息表[],2,FALSE),0)*G541</f>
        <v>0</v>
      </c>
      <c r="E542" s="4">
        <f>IF(MONTH(表格3[[#This Row],[Date]])&lt;&gt;MONTH(A541),貸款金額*貸款利率/12,0)</f>
        <v>0</v>
      </c>
      <c r="F542" s="19">
        <f>(表格3[[#This Row],[投入金額]]+表格3[[#This Row],[配息]]-表格3[[#This Row],[利息]])/表格3[[#This Row],[Close]]</f>
        <v>0</v>
      </c>
      <c r="G542" s="4">
        <f>表格3[[#This Row],[增減股數]]+G541</f>
        <v>26148.924974232381</v>
      </c>
      <c r="H542" s="17">
        <f>表格3[[#This Row],[累計股數]]*表格3[[#This Row],[Close]]</f>
        <v>1021481.6051934137</v>
      </c>
      <c r="I542" s="17">
        <f>表格3[[#This Row],[資產價值]]-投入金額</f>
        <v>21481.605193413678</v>
      </c>
      <c r="J542" s="17">
        <f>自有資金+表格3[[#This Row],[損益金額]]</f>
        <v>1021481.6051934137</v>
      </c>
      <c r="K542" s="18">
        <f>表格3[[#This Row],[損益金額]]/自有資金</f>
        <v>2.1481605193413678E-2</v>
      </c>
    </row>
    <row r="543" spans="1:11" x14ac:dyDescent="0.4">
      <c r="A543" s="6">
        <v>43571</v>
      </c>
      <c r="B543" s="4">
        <v>38.877800000000001</v>
      </c>
      <c r="C543" s="15"/>
      <c r="D543" s="16">
        <f>IFERROR(VLOOKUP(A542,配息表[],2,FALSE),0)*G542</f>
        <v>0</v>
      </c>
      <c r="E543" s="4">
        <f>IF(MONTH(表格3[[#This Row],[Date]])&lt;&gt;MONTH(A542),貸款金額*貸款利率/12,0)</f>
        <v>0</v>
      </c>
      <c r="F543" s="19">
        <f>(表格3[[#This Row],[投入金額]]+表格3[[#This Row],[配息]]-表格3[[#This Row],[利息]])/表格3[[#This Row],[Close]]</f>
        <v>0</v>
      </c>
      <c r="G543" s="4">
        <f>表格3[[#This Row],[增減股數]]+G542</f>
        <v>26148.924974232381</v>
      </c>
      <c r="H543" s="17">
        <f>表格3[[#This Row],[累計股數]]*表格3[[#This Row],[Close]]</f>
        <v>1016612.6753632117</v>
      </c>
      <c r="I543" s="17">
        <f>表格3[[#This Row],[資產價值]]-投入金額</f>
        <v>16612.67536321166</v>
      </c>
      <c r="J543" s="17">
        <f>自有資金+表格3[[#This Row],[損益金額]]</f>
        <v>1016612.6753632117</v>
      </c>
      <c r="K543" s="18">
        <f>表格3[[#This Row],[損益金額]]/自有資金</f>
        <v>1.6612675363211659E-2</v>
      </c>
    </row>
    <row r="544" spans="1:11" x14ac:dyDescent="0.4">
      <c r="A544" s="6">
        <v>43572</v>
      </c>
      <c r="B544" s="4">
        <v>38.823300000000003</v>
      </c>
      <c r="C544" s="15"/>
      <c r="D544" s="16">
        <f>IFERROR(VLOOKUP(A543,配息表[],2,FALSE),0)*G543</f>
        <v>0</v>
      </c>
      <c r="E544" s="4">
        <f>IF(MONTH(表格3[[#This Row],[Date]])&lt;&gt;MONTH(A543),貸款金額*貸款利率/12,0)</f>
        <v>0</v>
      </c>
      <c r="F544" s="19">
        <f>(表格3[[#This Row],[投入金額]]+表格3[[#This Row],[配息]]-表格3[[#This Row],[利息]])/表格3[[#This Row],[Close]]</f>
        <v>0</v>
      </c>
      <c r="G544" s="4">
        <f>表格3[[#This Row],[增減股數]]+G543</f>
        <v>26148.924974232381</v>
      </c>
      <c r="H544" s="17">
        <f>表格3[[#This Row],[累計股數]]*表格3[[#This Row],[Close]]</f>
        <v>1015187.5589521161</v>
      </c>
      <c r="I544" s="17">
        <f>表格3[[#This Row],[資產價值]]-投入金額</f>
        <v>15187.558952116058</v>
      </c>
      <c r="J544" s="17">
        <f>自有資金+表格3[[#This Row],[損益金額]]</f>
        <v>1015187.5589521161</v>
      </c>
      <c r="K544" s="18">
        <f>表格3[[#This Row],[損益金額]]/自有資金</f>
        <v>1.5187558952116058E-2</v>
      </c>
    </row>
    <row r="545" spans="1:11" x14ac:dyDescent="0.4">
      <c r="A545" s="6">
        <v>43573</v>
      </c>
      <c r="B545" s="4">
        <v>39.058999999999997</v>
      </c>
      <c r="C545" s="15"/>
      <c r="D545" s="16">
        <f>IFERROR(VLOOKUP(A544,配息表[],2,FALSE),0)*G544</f>
        <v>0</v>
      </c>
      <c r="E545" s="4">
        <f>IF(MONTH(表格3[[#This Row],[Date]])&lt;&gt;MONTH(A544),貸款金額*貸款利率/12,0)</f>
        <v>0</v>
      </c>
      <c r="F545" s="19">
        <f>(表格3[[#This Row],[投入金額]]+表格3[[#This Row],[配息]]-表格3[[#This Row],[利息]])/表格3[[#This Row],[Close]]</f>
        <v>0</v>
      </c>
      <c r="G545" s="4">
        <f>表格3[[#This Row],[增減股數]]+G544</f>
        <v>26148.924974232381</v>
      </c>
      <c r="H545" s="17">
        <f>表格3[[#This Row],[累計股數]]*表格3[[#This Row],[Close]]</f>
        <v>1021350.8605685425</v>
      </c>
      <c r="I545" s="17">
        <f>表格3[[#This Row],[資產價值]]-投入金額</f>
        <v>21350.860568542499</v>
      </c>
      <c r="J545" s="17">
        <f>自有資金+表格3[[#This Row],[損益金額]]</f>
        <v>1021350.8605685425</v>
      </c>
      <c r="K545" s="18">
        <f>表格3[[#This Row],[損益金額]]/自有資金</f>
        <v>2.1350860568542501E-2</v>
      </c>
    </row>
    <row r="546" spans="1:11" x14ac:dyDescent="0.4">
      <c r="A546" s="6">
        <v>43577</v>
      </c>
      <c r="B546" s="4">
        <v>38.869500000000002</v>
      </c>
      <c r="C546" s="15"/>
      <c r="D546" s="16">
        <f>IFERROR(VLOOKUP(A545,配息表[],2,FALSE),0)*G545</f>
        <v>0</v>
      </c>
      <c r="E546" s="4">
        <f>IF(MONTH(表格3[[#This Row],[Date]])&lt;&gt;MONTH(A545),貸款金額*貸款利率/12,0)</f>
        <v>0</v>
      </c>
      <c r="F546" s="19">
        <f>(表格3[[#This Row],[投入金額]]+表格3[[#This Row],[配息]]-表格3[[#This Row],[利息]])/表格3[[#This Row],[Close]]</f>
        <v>0</v>
      </c>
      <c r="G546" s="4">
        <f>表格3[[#This Row],[增減股數]]+G545</f>
        <v>26148.924974232381</v>
      </c>
      <c r="H546" s="17">
        <f>表格3[[#This Row],[累計股數]]*表格3[[#This Row],[Close]]</f>
        <v>1016395.6392859255</v>
      </c>
      <c r="I546" s="17">
        <f>表格3[[#This Row],[資產價值]]-投入金額</f>
        <v>16395.639285925543</v>
      </c>
      <c r="J546" s="17">
        <f>自有資金+表格3[[#This Row],[損益金額]]</f>
        <v>1016395.6392859255</v>
      </c>
      <c r="K546" s="18">
        <f>表格3[[#This Row],[損益金額]]/自有資金</f>
        <v>1.6395639285925544E-2</v>
      </c>
    </row>
    <row r="547" spans="1:11" x14ac:dyDescent="0.4">
      <c r="A547" s="6">
        <v>43578</v>
      </c>
      <c r="B547" s="4">
        <v>38.962499999999999</v>
      </c>
      <c r="C547" s="15"/>
      <c r="D547" s="16">
        <f>IFERROR(VLOOKUP(A546,配息表[],2,FALSE),0)*G546</f>
        <v>0</v>
      </c>
      <c r="E547" s="4">
        <f>IF(MONTH(表格3[[#This Row],[Date]])&lt;&gt;MONTH(A546),貸款金額*貸款利率/12,0)</f>
        <v>0</v>
      </c>
      <c r="F547" s="19">
        <f>(表格3[[#This Row],[投入金額]]+表格3[[#This Row],[配息]]-表格3[[#This Row],[利息]])/表格3[[#This Row],[Close]]</f>
        <v>0</v>
      </c>
      <c r="G547" s="4">
        <f>表格3[[#This Row],[增減股數]]+G546</f>
        <v>26148.924974232381</v>
      </c>
      <c r="H547" s="17">
        <f>表格3[[#This Row],[累計股數]]*表格3[[#This Row],[Close]]</f>
        <v>1018827.4893085291</v>
      </c>
      <c r="I547" s="17">
        <f>表格3[[#This Row],[資產價值]]-投入金額</f>
        <v>18827.489308529068</v>
      </c>
      <c r="J547" s="17">
        <f>自有資金+表格3[[#This Row],[損益金額]]</f>
        <v>1018827.4893085291</v>
      </c>
      <c r="K547" s="18">
        <f>表格3[[#This Row],[損益金額]]/自有資金</f>
        <v>1.8827489308529066E-2</v>
      </c>
    </row>
    <row r="548" spans="1:11" x14ac:dyDescent="0.4">
      <c r="A548" s="6">
        <v>43579</v>
      </c>
      <c r="B548" s="4">
        <v>39.2622</v>
      </c>
      <c r="C548" s="15"/>
      <c r="D548" s="16">
        <f>IFERROR(VLOOKUP(A547,配息表[],2,FALSE),0)*G547</f>
        <v>0</v>
      </c>
      <c r="E548" s="4">
        <f>IF(MONTH(表格3[[#This Row],[Date]])&lt;&gt;MONTH(A547),貸款金額*貸款利率/12,0)</f>
        <v>0</v>
      </c>
      <c r="F548" s="19">
        <f>(表格3[[#This Row],[投入金額]]+表格3[[#This Row],[配息]]-表格3[[#This Row],[利息]])/表格3[[#This Row],[Close]]</f>
        <v>0</v>
      </c>
      <c r="G548" s="4">
        <f>表格3[[#This Row],[增減股數]]+G547</f>
        <v>26148.924974232381</v>
      </c>
      <c r="H548" s="17">
        <f>表格3[[#This Row],[累計股數]]*表格3[[#This Row],[Close]]</f>
        <v>1026664.3221233066</v>
      </c>
      <c r="I548" s="17">
        <f>表格3[[#This Row],[資產價值]]-投入金額</f>
        <v>26664.322123306571</v>
      </c>
      <c r="J548" s="17">
        <f>自有資金+表格3[[#This Row],[損益金額]]</f>
        <v>1026664.3221233066</v>
      </c>
      <c r="K548" s="18">
        <f>表格3[[#This Row],[損益金額]]/自有資金</f>
        <v>2.6664322123306571E-2</v>
      </c>
    </row>
    <row r="549" spans="1:11" x14ac:dyDescent="0.4">
      <c r="A549" s="6">
        <v>43580</v>
      </c>
      <c r="B549" s="4">
        <v>39.285600000000002</v>
      </c>
      <c r="C549" s="15"/>
      <c r="D549" s="16">
        <f>IFERROR(VLOOKUP(A548,配息表[],2,FALSE),0)*G548</f>
        <v>0</v>
      </c>
      <c r="E549" s="4">
        <f>IF(MONTH(表格3[[#This Row],[Date]])&lt;&gt;MONTH(A548),貸款金額*貸款利率/12,0)</f>
        <v>0</v>
      </c>
      <c r="F549" s="19">
        <f>(表格3[[#This Row],[投入金額]]+表格3[[#This Row],[配息]]-表格3[[#This Row],[利息]])/表格3[[#This Row],[Close]]</f>
        <v>0</v>
      </c>
      <c r="G549" s="4">
        <f>表格3[[#This Row],[增減股數]]+G548</f>
        <v>26148.924974232381</v>
      </c>
      <c r="H549" s="17">
        <f>表格3[[#This Row],[累計股數]]*表格3[[#This Row],[Close]]</f>
        <v>1027276.2069677036</v>
      </c>
      <c r="I549" s="17">
        <f>表格3[[#This Row],[資產價值]]-投入金額</f>
        <v>27276.206967703649</v>
      </c>
      <c r="J549" s="17">
        <f>自有資金+表格3[[#This Row],[損益金額]]</f>
        <v>1027276.2069677036</v>
      </c>
      <c r="K549" s="18">
        <f>表格3[[#This Row],[損益金額]]/自有資金</f>
        <v>2.7276206967703647E-2</v>
      </c>
    </row>
    <row r="550" spans="1:11" x14ac:dyDescent="0.4">
      <c r="A550" s="6">
        <v>43581</v>
      </c>
      <c r="B550" s="4">
        <v>39.428199999999997</v>
      </c>
      <c r="C550" s="15"/>
      <c r="D550" s="16">
        <f>IFERROR(VLOOKUP(A549,配息表[],2,FALSE),0)*G549</f>
        <v>0</v>
      </c>
      <c r="E550" s="4">
        <f>IF(MONTH(表格3[[#This Row],[Date]])&lt;&gt;MONTH(A549),貸款金額*貸款利率/12,0)</f>
        <v>0</v>
      </c>
      <c r="F550" s="19">
        <f>(表格3[[#This Row],[投入金額]]+表格3[[#This Row],[配息]]-表格3[[#This Row],[利息]])/表格3[[#This Row],[Close]]</f>
        <v>0</v>
      </c>
      <c r="G550" s="4">
        <f>表格3[[#This Row],[增減股數]]+G549</f>
        <v>26148.924974232381</v>
      </c>
      <c r="H550" s="17">
        <f>表格3[[#This Row],[累計股數]]*表格3[[#This Row],[Close]]</f>
        <v>1031005.043669029</v>
      </c>
      <c r="I550" s="17">
        <f>表格3[[#This Row],[資產價值]]-投入金額</f>
        <v>31005.043669029023</v>
      </c>
      <c r="J550" s="17">
        <f>自有資金+表格3[[#This Row],[損益金額]]</f>
        <v>1031005.043669029</v>
      </c>
      <c r="K550" s="18">
        <f>表格3[[#This Row],[損益金額]]/自有資金</f>
        <v>3.1005043669029023E-2</v>
      </c>
    </row>
    <row r="551" spans="1:11" x14ac:dyDescent="0.4">
      <c r="A551" s="6">
        <v>43584</v>
      </c>
      <c r="B551" s="4">
        <v>39.141399999999997</v>
      </c>
      <c r="C551" s="15"/>
      <c r="D551" s="16">
        <f>IFERROR(VLOOKUP(A550,配息表[],2,FALSE),0)*G550</f>
        <v>0</v>
      </c>
      <c r="E551" s="4">
        <f>IF(MONTH(表格3[[#This Row],[Date]])&lt;&gt;MONTH(A550),貸款金額*貸款利率/12,0)</f>
        <v>0</v>
      </c>
      <c r="F551" s="19">
        <f>(表格3[[#This Row],[投入金額]]+表格3[[#This Row],[配息]]-表格3[[#This Row],[利息]])/表格3[[#This Row],[Close]]</f>
        <v>0</v>
      </c>
      <c r="G551" s="4">
        <f>表格3[[#This Row],[增減股數]]+G550</f>
        <v>26148.924974232381</v>
      </c>
      <c r="H551" s="17">
        <f>表格3[[#This Row],[累計股數]]*表格3[[#This Row],[Close]]</f>
        <v>1023505.5319864192</v>
      </c>
      <c r="I551" s="17">
        <f>表格3[[#This Row],[資產價值]]-投入金額</f>
        <v>23505.531986419228</v>
      </c>
      <c r="J551" s="17">
        <f>自有資金+表格3[[#This Row],[損益金額]]</f>
        <v>1023505.5319864192</v>
      </c>
      <c r="K551" s="18">
        <f>表格3[[#This Row],[損益金額]]/自有資金</f>
        <v>2.3505531986419227E-2</v>
      </c>
    </row>
    <row r="552" spans="1:11" x14ac:dyDescent="0.4">
      <c r="A552" s="6">
        <v>43585</v>
      </c>
      <c r="B552" s="4">
        <v>39.375999999999998</v>
      </c>
      <c r="C552" s="15"/>
      <c r="D552" s="16">
        <f>IFERROR(VLOOKUP(A551,配息表[],2,FALSE),0)*G551</f>
        <v>0</v>
      </c>
      <c r="E552" s="4">
        <f>IF(MONTH(表格3[[#This Row],[Date]])&lt;&gt;MONTH(A551),貸款金額*貸款利率/12,0)</f>
        <v>0</v>
      </c>
      <c r="F552" s="19">
        <f>(表格3[[#This Row],[投入金額]]+表格3[[#This Row],[配息]]-表格3[[#This Row],[利息]])/表格3[[#This Row],[Close]]</f>
        <v>0</v>
      </c>
      <c r="G552" s="4">
        <f>表格3[[#This Row],[增減股數]]+G551</f>
        <v>26148.924974232381</v>
      </c>
      <c r="H552" s="17">
        <f>表格3[[#This Row],[累計股數]]*表格3[[#This Row],[Close]]</f>
        <v>1029640.0697853742</v>
      </c>
      <c r="I552" s="17">
        <f>表格3[[#This Row],[資產價值]]-投入金額</f>
        <v>29640.069785374217</v>
      </c>
      <c r="J552" s="17">
        <f>自有資金+表格3[[#This Row],[損益金額]]</f>
        <v>1029640.0697853742</v>
      </c>
      <c r="K552" s="18">
        <f>表格3[[#This Row],[損益金額]]/自有資金</f>
        <v>2.9640069785374215E-2</v>
      </c>
    </row>
    <row r="553" spans="1:11" x14ac:dyDescent="0.4">
      <c r="A553" s="6">
        <v>43587</v>
      </c>
      <c r="B553" s="4">
        <v>39.2834</v>
      </c>
      <c r="C553" s="15"/>
      <c r="D553" s="16">
        <f>IFERROR(VLOOKUP(A552,配息表[],2,FALSE),0)*G552</f>
        <v>0</v>
      </c>
      <c r="E553" s="4">
        <f>IF(MONTH(表格3[[#This Row],[Date]])&lt;&gt;MONTH(A552),貸款金額*貸款利率/12,0)</f>
        <v>0</v>
      </c>
      <c r="F553" s="19">
        <f>(表格3[[#This Row],[投入金額]]+表格3[[#This Row],[配息]]-表格3[[#This Row],[利息]])/表格3[[#This Row],[Close]]</f>
        <v>0</v>
      </c>
      <c r="G553" s="4">
        <f>表格3[[#This Row],[增減股數]]+G552</f>
        <v>26148.924974232381</v>
      </c>
      <c r="H553" s="17">
        <f>表格3[[#This Row],[累計股數]]*表格3[[#This Row],[Close]]</f>
        <v>1027218.6793327603</v>
      </c>
      <c r="I553" s="17">
        <f>表格3[[#This Row],[資產價值]]-投入金額</f>
        <v>27218.679332760279</v>
      </c>
      <c r="J553" s="17">
        <f>自有資金+表格3[[#This Row],[損益金額]]</f>
        <v>1027218.6793327603</v>
      </c>
      <c r="K553" s="18">
        <f>表格3[[#This Row],[損益金額]]/自有資金</f>
        <v>2.721867933276028E-2</v>
      </c>
    </row>
    <row r="554" spans="1:11" x14ac:dyDescent="0.4">
      <c r="A554" s="6">
        <v>43588</v>
      </c>
      <c r="B554" s="4">
        <v>39.3949</v>
      </c>
      <c r="C554" s="15"/>
      <c r="D554" s="16">
        <f>IFERROR(VLOOKUP(A553,配息表[],2,FALSE),0)*G553</f>
        <v>0</v>
      </c>
      <c r="E554" s="4">
        <f>IF(MONTH(表格3[[#This Row],[Date]])&lt;&gt;MONTH(A553),貸款金額*貸款利率/12,0)</f>
        <v>0</v>
      </c>
      <c r="F554" s="19">
        <f>(表格3[[#This Row],[投入金額]]+表格3[[#This Row],[配息]]-表格3[[#This Row],[利息]])/表格3[[#This Row],[Close]]</f>
        <v>0</v>
      </c>
      <c r="G554" s="4">
        <f>表格3[[#This Row],[增減股數]]+G553</f>
        <v>26148.924974232381</v>
      </c>
      <c r="H554" s="17">
        <f>表格3[[#This Row],[累計股數]]*表格3[[#This Row],[Close]]</f>
        <v>1030134.2844673872</v>
      </c>
      <c r="I554" s="17">
        <f>表格3[[#This Row],[資產價值]]-投入金額</f>
        <v>30134.284467387246</v>
      </c>
      <c r="J554" s="17">
        <f>自有資金+表格3[[#This Row],[損益金額]]</f>
        <v>1030134.2844673872</v>
      </c>
      <c r="K554" s="18">
        <f>表格3[[#This Row],[損益金額]]/自有資金</f>
        <v>3.0134284467387244E-2</v>
      </c>
    </row>
    <row r="555" spans="1:11" x14ac:dyDescent="0.4">
      <c r="A555" s="6">
        <v>43591</v>
      </c>
      <c r="B555" s="4">
        <v>39.576900000000002</v>
      </c>
      <c r="C555" s="15"/>
      <c r="D555" s="16">
        <f>IFERROR(VLOOKUP(A554,配息表[],2,FALSE),0)*G554</f>
        <v>0</v>
      </c>
      <c r="E555" s="4">
        <f>IF(MONTH(表格3[[#This Row],[Date]])&lt;&gt;MONTH(A554),貸款金額*貸款利率/12,0)</f>
        <v>0</v>
      </c>
      <c r="F555" s="19">
        <f>(表格3[[#This Row],[投入金額]]+表格3[[#This Row],[配息]]-表格3[[#This Row],[利息]])/表格3[[#This Row],[Close]]</f>
        <v>0</v>
      </c>
      <c r="G555" s="4">
        <f>表格3[[#This Row],[增減股數]]+G554</f>
        <v>26148.924974232381</v>
      </c>
      <c r="H555" s="17">
        <f>表格3[[#This Row],[累計股數]]*表格3[[#This Row],[Close]]</f>
        <v>1034893.3888126976</v>
      </c>
      <c r="I555" s="17">
        <f>表格3[[#This Row],[資產價值]]-投入金額</f>
        <v>34893.388812697609</v>
      </c>
      <c r="J555" s="17">
        <f>自有資金+表格3[[#This Row],[損益金額]]</f>
        <v>1034893.3888126976</v>
      </c>
      <c r="K555" s="18">
        <f>表格3[[#This Row],[損益金額]]/自有資金</f>
        <v>3.4893388812697608E-2</v>
      </c>
    </row>
    <row r="556" spans="1:11" x14ac:dyDescent="0.4">
      <c r="A556" s="6">
        <v>43592</v>
      </c>
      <c r="B556" s="4">
        <v>39.892499999999998</v>
      </c>
      <c r="C556" s="15"/>
      <c r="D556" s="16">
        <f>IFERROR(VLOOKUP(A555,配息表[],2,FALSE),0)*G555</f>
        <v>0</v>
      </c>
      <c r="E556" s="4">
        <f>IF(MONTH(表格3[[#This Row],[Date]])&lt;&gt;MONTH(A555),貸款金額*貸款利率/12,0)</f>
        <v>0</v>
      </c>
      <c r="F556" s="19">
        <f>(表格3[[#This Row],[投入金額]]+表格3[[#This Row],[配息]]-表格3[[#This Row],[利息]])/表格3[[#This Row],[Close]]</f>
        <v>0</v>
      </c>
      <c r="G556" s="4">
        <f>表格3[[#This Row],[增減股數]]+G555</f>
        <v>26148.924974232381</v>
      </c>
      <c r="H556" s="17">
        <f>表格3[[#This Row],[累計股數]]*表格3[[#This Row],[Close]]</f>
        <v>1043145.9895345652</v>
      </c>
      <c r="I556" s="17">
        <f>表格3[[#This Row],[資產價值]]-投入金額</f>
        <v>43145.989534565248</v>
      </c>
      <c r="J556" s="17">
        <f>自有資金+表格3[[#This Row],[損益金額]]</f>
        <v>1043145.9895345652</v>
      </c>
      <c r="K556" s="18">
        <f>表格3[[#This Row],[損益金額]]/自有資金</f>
        <v>4.3145989534565249E-2</v>
      </c>
    </row>
    <row r="557" spans="1:11" x14ac:dyDescent="0.4">
      <c r="A557" s="6">
        <v>43593</v>
      </c>
      <c r="B557" s="4">
        <v>39.718699999999998</v>
      </c>
      <c r="C557" s="15"/>
      <c r="D557" s="16">
        <f>IFERROR(VLOOKUP(A556,配息表[],2,FALSE),0)*G556</f>
        <v>0</v>
      </c>
      <c r="E557" s="4">
        <f>IF(MONTH(表格3[[#This Row],[Date]])&lt;&gt;MONTH(A556),貸款金額*貸款利率/12,0)</f>
        <v>0</v>
      </c>
      <c r="F557" s="19">
        <f>(表格3[[#This Row],[投入金額]]+表格3[[#This Row],[配息]]-表格3[[#This Row],[利息]])/表格3[[#This Row],[Close]]</f>
        <v>0</v>
      </c>
      <c r="G557" s="4">
        <f>表格3[[#This Row],[增減股數]]+G556</f>
        <v>26148.924974232381</v>
      </c>
      <c r="H557" s="17">
        <f>表格3[[#This Row],[累計股數]]*表格3[[#This Row],[Close]]</f>
        <v>1038601.3063740436</v>
      </c>
      <c r="I557" s="17">
        <f>表格3[[#This Row],[資產價值]]-投入金額</f>
        <v>38601.306374043575</v>
      </c>
      <c r="J557" s="17">
        <f>自有資金+表格3[[#This Row],[損益金額]]</f>
        <v>1038601.3063740436</v>
      </c>
      <c r="K557" s="18">
        <f>表格3[[#This Row],[損益金額]]/自有資金</f>
        <v>3.8601306374043576E-2</v>
      </c>
    </row>
    <row r="558" spans="1:11" x14ac:dyDescent="0.4">
      <c r="A558" s="6">
        <v>43594</v>
      </c>
      <c r="B558" s="4">
        <v>39.898099999999999</v>
      </c>
      <c r="C558" s="15"/>
      <c r="D558" s="16">
        <f>IFERROR(VLOOKUP(A557,配息表[],2,FALSE),0)*G557</f>
        <v>0</v>
      </c>
      <c r="E558" s="4">
        <f>IF(MONTH(表格3[[#This Row],[Date]])&lt;&gt;MONTH(A557),貸款金額*貸款利率/12,0)</f>
        <v>0</v>
      </c>
      <c r="F558" s="19">
        <f>(表格3[[#This Row],[投入金額]]+表格3[[#This Row],[配息]]-表格3[[#This Row],[利息]])/表格3[[#This Row],[Close]]</f>
        <v>0</v>
      </c>
      <c r="G558" s="4">
        <f>表格3[[#This Row],[增減股數]]+G557</f>
        <v>26148.924974232381</v>
      </c>
      <c r="H558" s="17">
        <f>表格3[[#This Row],[累計股數]]*表格3[[#This Row],[Close]]</f>
        <v>1043292.423514421</v>
      </c>
      <c r="I558" s="17">
        <f>表格3[[#This Row],[資產價值]]-投入金額</f>
        <v>43292.423514420982</v>
      </c>
      <c r="J558" s="17">
        <f>自有資金+表格3[[#This Row],[損益金額]]</f>
        <v>1043292.423514421</v>
      </c>
      <c r="K558" s="18">
        <f>表格3[[#This Row],[損益金額]]/自有資金</f>
        <v>4.3292423514420982E-2</v>
      </c>
    </row>
    <row r="559" spans="1:11" x14ac:dyDescent="0.4">
      <c r="A559" s="6">
        <v>43595</v>
      </c>
      <c r="B559" s="4">
        <v>39.905700000000003</v>
      </c>
      <c r="C559" s="15"/>
      <c r="D559" s="16">
        <f>IFERROR(VLOOKUP(A558,配息表[],2,FALSE),0)*G558</f>
        <v>0</v>
      </c>
      <c r="E559" s="4">
        <f>IF(MONTH(表格3[[#This Row],[Date]])&lt;&gt;MONTH(A558),貸款金額*貸款利率/12,0)</f>
        <v>0</v>
      </c>
      <c r="F559" s="19">
        <f>(表格3[[#This Row],[投入金額]]+表格3[[#This Row],[配息]]-表格3[[#This Row],[利息]])/表格3[[#This Row],[Close]]</f>
        <v>0</v>
      </c>
      <c r="G559" s="4">
        <f>表格3[[#This Row],[增減股數]]+G558</f>
        <v>26148.924974232381</v>
      </c>
      <c r="H559" s="17">
        <f>表格3[[#This Row],[累計股數]]*表格3[[#This Row],[Close]]</f>
        <v>1043491.1553442252</v>
      </c>
      <c r="I559" s="17">
        <f>表格3[[#This Row],[資產價值]]-投入金額</f>
        <v>43491.155344225233</v>
      </c>
      <c r="J559" s="17">
        <f>自有資金+表格3[[#This Row],[損益金額]]</f>
        <v>1043491.1553442252</v>
      </c>
      <c r="K559" s="18">
        <f>表格3[[#This Row],[損益金額]]/自有資金</f>
        <v>4.3491155344225235E-2</v>
      </c>
    </row>
    <row r="560" spans="1:11" x14ac:dyDescent="0.4">
      <c r="A560" s="6">
        <v>43598</v>
      </c>
      <c r="B560" s="4">
        <v>40.325499999999998</v>
      </c>
      <c r="C560" s="15"/>
      <c r="D560" s="16">
        <f>IFERROR(VLOOKUP(A559,配息表[],2,FALSE),0)*G559</f>
        <v>0</v>
      </c>
      <c r="E560" s="4">
        <f>IF(MONTH(表格3[[#This Row],[Date]])&lt;&gt;MONTH(A559),貸款金額*貸款利率/12,0)</f>
        <v>0</v>
      </c>
      <c r="F560" s="19">
        <f>(表格3[[#This Row],[投入金額]]+表格3[[#This Row],[配息]]-表格3[[#This Row],[利息]])/表格3[[#This Row],[Close]]</f>
        <v>0</v>
      </c>
      <c r="G560" s="4">
        <f>表格3[[#This Row],[增減股數]]+G559</f>
        <v>26148.924974232381</v>
      </c>
      <c r="H560" s="17">
        <f>表格3[[#This Row],[累計股數]]*表格3[[#This Row],[Close]]</f>
        <v>1054468.4740484077</v>
      </c>
      <c r="I560" s="17">
        <f>表格3[[#This Row],[資產價值]]-投入金額</f>
        <v>54468.474048407748</v>
      </c>
      <c r="J560" s="17">
        <f>自有資金+表格3[[#This Row],[損益金額]]</f>
        <v>1054468.4740484077</v>
      </c>
      <c r="K560" s="18">
        <f>表格3[[#This Row],[損益金額]]/自有資金</f>
        <v>5.4468474048407746E-2</v>
      </c>
    </row>
    <row r="561" spans="1:11" x14ac:dyDescent="0.4">
      <c r="A561" s="6">
        <v>43599</v>
      </c>
      <c r="B561" s="4">
        <v>40.2804</v>
      </c>
      <c r="C561" s="15"/>
      <c r="D561" s="16">
        <f>IFERROR(VLOOKUP(A560,配息表[],2,FALSE),0)*G560</f>
        <v>0</v>
      </c>
      <c r="E561" s="4">
        <f>IF(MONTH(表格3[[#This Row],[Date]])&lt;&gt;MONTH(A560),貸款金額*貸款利率/12,0)</f>
        <v>0</v>
      </c>
      <c r="F561" s="19">
        <f>(表格3[[#This Row],[投入金額]]+表格3[[#This Row],[配息]]-表格3[[#This Row],[利息]])/表格3[[#This Row],[Close]]</f>
        <v>0</v>
      </c>
      <c r="G561" s="4">
        <f>表格3[[#This Row],[增減股數]]+G560</f>
        <v>26148.924974232381</v>
      </c>
      <c r="H561" s="17">
        <f>表格3[[#This Row],[累計股數]]*表格3[[#This Row],[Close]]</f>
        <v>1053289.1575320701</v>
      </c>
      <c r="I561" s="17">
        <f>表格3[[#This Row],[資產價值]]-投入金額</f>
        <v>53289.157532070065</v>
      </c>
      <c r="J561" s="17">
        <f>自有資金+表格3[[#This Row],[損益金額]]</f>
        <v>1053289.1575320701</v>
      </c>
      <c r="K561" s="18">
        <f>表格3[[#This Row],[損益金額]]/自有資金</f>
        <v>5.3289157532070065E-2</v>
      </c>
    </row>
    <row r="562" spans="1:11" x14ac:dyDescent="0.4">
      <c r="A562" s="6">
        <v>43600</v>
      </c>
      <c r="B562" s="4">
        <v>40.463200000000001</v>
      </c>
      <c r="C562" s="15"/>
      <c r="D562" s="16">
        <f>IFERROR(VLOOKUP(A561,配息表[],2,FALSE),0)*G561</f>
        <v>0</v>
      </c>
      <c r="E562" s="4">
        <f>IF(MONTH(表格3[[#This Row],[Date]])&lt;&gt;MONTH(A561),貸款金額*貸款利率/12,0)</f>
        <v>0</v>
      </c>
      <c r="F562" s="19">
        <f>(表格3[[#This Row],[投入金額]]+表格3[[#This Row],[配息]]-表格3[[#This Row],[利息]])/表格3[[#This Row],[Close]]</f>
        <v>0</v>
      </c>
      <c r="G562" s="4">
        <f>表格3[[#This Row],[增減股數]]+G561</f>
        <v>26148.924974232381</v>
      </c>
      <c r="H562" s="17">
        <f>表格3[[#This Row],[累計股數]]*表格3[[#This Row],[Close]]</f>
        <v>1058069.1810173597</v>
      </c>
      <c r="I562" s="17">
        <f>表格3[[#This Row],[資產價值]]-投入金額</f>
        <v>58069.181017359719</v>
      </c>
      <c r="J562" s="17">
        <f>自有資金+表格3[[#This Row],[損益金額]]</f>
        <v>1058069.1810173597</v>
      </c>
      <c r="K562" s="18">
        <f>表格3[[#This Row],[損益金額]]/自有資金</f>
        <v>5.8069181017359715E-2</v>
      </c>
    </row>
    <row r="563" spans="1:11" x14ac:dyDescent="0.4">
      <c r="A563" s="6">
        <v>43601</v>
      </c>
      <c r="B563" s="4">
        <v>40.408000000000001</v>
      </c>
      <c r="C563" s="15"/>
      <c r="D563" s="16">
        <f>IFERROR(VLOOKUP(A562,配息表[],2,FALSE),0)*G562</f>
        <v>0</v>
      </c>
      <c r="E563" s="4">
        <f>IF(MONTH(表格3[[#This Row],[Date]])&lt;&gt;MONTH(A562),貸款金額*貸款利率/12,0)</f>
        <v>0</v>
      </c>
      <c r="F563" s="19">
        <f>(表格3[[#This Row],[投入金額]]+表格3[[#This Row],[配息]]-表格3[[#This Row],[利息]])/表格3[[#This Row],[Close]]</f>
        <v>0</v>
      </c>
      <c r="G563" s="4">
        <f>表格3[[#This Row],[增減股數]]+G562</f>
        <v>26148.924974232381</v>
      </c>
      <c r="H563" s="17">
        <f>表格3[[#This Row],[累計股數]]*表格3[[#This Row],[Close]]</f>
        <v>1056625.760358782</v>
      </c>
      <c r="I563" s="17">
        <f>表格3[[#This Row],[資產價值]]-投入金額</f>
        <v>56625.760358782019</v>
      </c>
      <c r="J563" s="17">
        <f>自有資金+表格3[[#This Row],[損益金額]]</f>
        <v>1056625.760358782</v>
      </c>
      <c r="K563" s="18">
        <f>表格3[[#This Row],[損益金額]]/自有資金</f>
        <v>5.6625760358782022E-2</v>
      </c>
    </row>
    <row r="564" spans="1:11" x14ac:dyDescent="0.4">
      <c r="A564" s="6">
        <v>43602</v>
      </c>
      <c r="B564" s="4">
        <v>40.712899999999998</v>
      </c>
      <c r="C564" s="15"/>
      <c r="D564" s="16">
        <f>IFERROR(VLOOKUP(A563,配息表[],2,FALSE),0)*G563</f>
        <v>0</v>
      </c>
      <c r="E564" s="4">
        <f>IF(MONTH(表格3[[#This Row],[Date]])&lt;&gt;MONTH(A563),貸款金額*貸款利率/12,0)</f>
        <v>0</v>
      </c>
      <c r="F564" s="19">
        <f>(表格3[[#This Row],[投入金額]]+表格3[[#This Row],[配息]]-表格3[[#This Row],[利息]])/表格3[[#This Row],[Close]]</f>
        <v>0</v>
      </c>
      <c r="G564" s="4">
        <f>表格3[[#This Row],[增減股數]]+G563</f>
        <v>26148.924974232381</v>
      </c>
      <c r="H564" s="17">
        <f>表格3[[#This Row],[累計股數]]*表格3[[#This Row],[Close]]</f>
        <v>1064598.5675834254</v>
      </c>
      <c r="I564" s="17">
        <f>表格3[[#This Row],[資產價值]]-投入金額</f>
        <v>64598.567583425436</v>
      </c>
      <c r="J564" s="17">
        <f>自有資金+表格3[[#This Row],[損益金額]]</f>
        <v>1064598.5675834254</v>
      </c>
      <c r="K564" s="18">
        <f>表格3[[#This Row],[損益金額]]/自有資金</f>
        <v>6.4598567583425442E-2</v>
      </c>
    </row>
    <row r="565" spans="1:11" x14ac:dyDescent="0.4">
      <c r="A565" s="6">
        <v>43605</v>
      </c>
      <c r="B565" s="4">
        <v>40.773800000000001</v>
      </c>
      <c r="C565" s="15"/>
      <c r="D565" s="16">
        <f>IFERROR(VLOOKUP(A564,配息表[],2,FALSE),0)*G564</f>
        <v>0</v>
      </c>
      <c r="E565" s="4">
        <f>IF(MONTH(表格3[[#This Row],[Date]])&lt;&gt;MONTH(A564),貸款金額*貸款利率/12,0)</f>
        <v>0</v>
      </c>
      <c r="F565" s="19">
        <f>(表格3[[#This Row],[投入金額]]+表格3[[#This Row],[配息]]-表格3[[#This Row],[利息]])/表格3[[#This Row],[Close]]</f>
        <v>0</v>
      </c>
      <c r="G565" s="4">
        <f>表格3[[#This Row],[增減股數]]+G564</f>
        <v>26148.924974232381</v>
      </c>
      <c r="H565" s="17">
        <f>表格3[[#This Row],[累計股數]]*表格3[[#This Row],[Close]]</f>
        <v>1066191.0371143562</v>
      </c>
      <c r="I565" s="17">
        <f>表格3[[#This Row],[資產價值]]-投入金額</f>
        <v>66191.037114356179</v>
      </c>
      <c r="J565" s="17">
        <f>自有資金+表格3[[#This Row],[損益金額]]</f>
        <v>1066191.0371143562</v>
      </c>
      <c r="K565" s="18">
        <f>表格3[[#This Row],[損益金額]]/自有資金</f>
        <v>6.6191037114356185E-2</v>
      </c>
    </row>
    <row r="566" spans="1:11" x14ac:dyDescent="0.4">
      <c r="A566" s="6">
        <v>43606</v>
      </c>
      <c r="B566" s="4">
        <v>40.823399999999999</v>
      </c>
      <c r="C566" s="15"/>
      <c r="D566" s="16">
        <f>IFERROR(VLOOKUP(A565,配息表[],2,FALSE),0)*G565</f>
        <v>0</v>
      </c>
      <c r="E566" s="4">
        <f>IF(MONTH(表格3[[#This Row],[Date]])&lt;&gt;MONTH(A565),貸款金額*貸款利率/12,0)</f>
        <v>0</v>
      </c>
      <c r="F566" s="19">
        <f>(表格3[[#This Row],[投入金額]]+表格3[[#This Row],[配息]]-表格3[[#This Row],[利息]])/表格3[[#This Row],[Close]]</f>
        <v>0</v>
      </c>
      <c r="G566" s="4">
        <f>表格3[[#This Row],[增減股數]]+G565</f>
        <v>26148.924974232381</v>
      </c>
      <c r="H566" s="17">
        <f>表格3[[#This Row],[累計股數]]*表格3[[#This Row],[Close]]</f>
        <v>1067488.0237930783</v>
      </c>
      <c r="I566" s="17">
        <f>表格3[[#This Row],[資產價值]]-投入金額</f>
        <v>67488.02379307826</v>
      </c>
      <c r="J566" s="17">
        <f>自有資金+表格3[[#This Row],[損益金額]]</f>
        <v>1067488.0237930783</v>
      </c>
      <c r="K566" s="18">
        <f>表格3[[#This Row],[損益金額]]/自有資金</f>
        <v>6.7488023793078264E-2</v>
      </c>
    </row>
    <row r="567" spans="1:11" x14ac:dyDescent="0.4">
      <c r="A567" s="6">
        <v>43607</v>
      </c>
      <c r="B567" s="4">
        <v>40.753799999999998</v>
      </c>
      <c r="C567" s="15"/>
      <c r="D567" s="16">
        <f>IFERROR(VLOOKUP(A566,配息表[],2,FALSE),0)*G566</f>
        <v>0</v>
      </c>
      <c r="E567" s="4">
        <f>IF(MONTH(表格3[[#This Row],[Date]])&lt;&gt;MONTH(A566),貸款金額*貸款利率/12,0)</f>
        <v>0</v>
      </c>
      <c r="F567" s="19">
        <f>(表格3[[#This Row],[投入金額]]+表格3[[#This Row],[配息]]-表格3[[#This Row],[利息]])/表格3[[#This Row],[Close]]</f>
        <v>0</v>
      </c>
      <c r="G567" s="4">
        <f>表格3[[#This Row],[增減股數]]+G566</f>
        <v>26148.924974232381</v>
      </c>
      <c r="H567" s="17">
        <f>表格3[[#This Row],[累計股數]]*表格3[[#This Row],[Close]]</f>
        <v>1065668.0586148715</v>
      </c>
      <c r="I567" s="17">
        <f>表格3[[#This Row],[資產價值]]-投入金額</f>
        <v>65668.058614871465</v>
      </c>
      <c r="J567" s="17">
        <f>自有資金+表格3[[#This Row],[損益金額]]</f>
        <v>1065668.0586148715</v>
      </c>
      <c r="K567" s="18">
        <f>表格3[[#This Row],[損益金額]]/自有資金</f>
        <v>6.5668058614871461E-2</v>
      </c>
    </row>
    <row r="568" spans="1:11" x14ac:dyDescent="0.4">
      <c r="A568" s="6">
        <v>43608</v>
      </c>
      <c r="B568" s="4">
        <v>41.391800000000003</v>
      </c>
      <c r="C568" s="15"/>
      <c r="D568" s="16">
        <f>IFERROR(VLOOKUP(A567,配息表[],2,FALSE),0)*G567</f>
        <v>0</v>
      </c>
      <c r="E568" s="4">
        <f>IF(MONTH(表格3[[#This Row],[Date]])&lt;&gt;MONTH(A567),貸款金額*貸款利率/12,0)</f>
        <v>0</v>
      </c>
      <c r="F568" s="19">
        <f>(表格3[[#This Row],[投入金額]]+表格3[[#This Row],[配息]]-表格3[[#This Row],[利息]])/表格3[[#This Row],[Close]]</f>
        <v>0</v>
      </c>
      <c r="G568" s="4">
        <f>表格3[[#This Row],[增減股數]]+G567</f>
        <v>26148.924974232381</v>
      </c>
      <c r="H568" s="17">
        <f>表格3[[#This Row],[累計股數]]*表格3[[#This Row],[Close]]</f>
        <v>1082351.0727484319</v>
      </c>
      <c r="I568" s="17">
        <f>表格3[[#This Row],[資產價值]]-投入金額</f>
        <v>82351.072748431936</v>
      </c>
      <c r="J568" s="17">
        <f>自有資金+表格3[[#This Row],[損益金額]]</f>
        <v>1082351.0727484319</v>
      </c>
      <c r="K568" s="18">
        <f>表格3[[#This Row],[損益金額]]/自有資金</f>
        <v>8.2351072748431939E-2</v>
      </c>
    </row>
    <row r="569" spans="1:11" x14ac:dyDescent="0.4">
      <c r="A569" s="6">
        <v>43609</v>
      </c>
      <c r="B569" s="4">
        <v>41.198</v>
      </c>
      <c r="C569" s="15"/>
      <c r="D569" s="16">
        <f>IFERROR(VLOOKUP(A568,配息表[],2,FALSE),0)*G568</f>
        <v>0</v>
      </c>
      <c r="E569" s="4">
        <f>IF(MONTH(表格3[[#This Row],[Date]])&lt;&gt;MONTH(A568),貸款金額*貸款利率/12,0)</f>
        <v>0</v>
      </c>
      <c r="F569" s="19">
        <f>(表格3[[#This Row],[投入金額]]+表格3[[#This Row],[配息]]-表格3[[#This Row],[利息]])/表格3[[#This Row],[Close]]</f>
        <v>0</v>
      </c>
      <c r="G569" s="4">
        <f>表格3[[#This Row],[增減股數]]+G568</f>
        <v>26148.924974232381</v>
      </c>
      <c r="H569" s="17">
        <f>表格3[[#This Row],[累計股數]]*表格3[[#This Row],[Close]]</f>
        <v>1077283.4110884257</v>
      </c>
      <c r="I569" s="17">
        <f>表格3[[#This Row],[資產價值]]-投入金額</f>
        <v>77283.411088425666</v>
      </c>
      <c r="J569" s="17">
        <f>自有資金+表格3[[#This Row],[損益金額]]</f>
        <v>1077283.4110884257</v>
      </c>
      <c r="K569" s="18">
        <f>表格3[[#This Row],[損益金額]]/自有資金</f>
        <v>7.7283411088425666E-2</v>
      </c>
    </row>
    <row r="570" spans="1:11" x14ac:dyDescent="0.4">
      <c r="A570" s="6">
        <v>43613</v>
      </c>
      <c r="B570" s="4">
        <v>41.552700000000002</v>
      </c>
      <c r="C570" s="15"/>
      <c r="D570" s="16">
        <f>IFERROR(VLOOKUP(A569,配息表[],2,FALSE),0)*G569</f>
        <v>0</v>
      </c>
      <c r="E570" s="4">
        <f>IF(MONTH(表格3[[#This Row],[Date]])&lt;&gt;MONTH(A569),貸款金額*貸款利率/12,0)</f>
        <v>0</v>
      </c>
      <c r="F570" s="19">
        <f>(表格3[[#This Row],[投入金額]]+表格3[[#This Row],[配息]]-表格3[[#This Row],[利息]])/表格3[[#This Row],[Close]]</f>
        <v>0</v>
      </c>
      <c r="G570" s="4">
        <f>表格3[[#This Row],[增減股數]]+G569</f>
        <v>26148.924974232381</v>
      </c>
      <c r="H570" s="17">
        <f>表格3[[#This Row],[累計股數]]*表格3[[#This Row],[Close]]</f>
        <v>1086558.4347767858</v>
      </c>
      <c r="I570" s="17">
        <f>表格3[[#This Row],[資產價值]]-投入金額</f>
        <v>86558.434776785783</v>
      </c>
      <c r="J570" s="17">
        <f>自有資金+表格3[[#This Row],[損益金額]]</f>
        <v>1086558.4347767858</v>
      </c>
      <c r="K570" s="18">
        <f>表格3[[#This Row],[損益金額]]/自有資金</f>
        <v>8.6558434776785778E-2</v>
      </c>
    </row>
    <row r="571" spans="1:11" x14ac:dyDescent="0.4">
      <c r="A571" s="6">
        <v>43614</v>
      </c>
      <c r="B571" s="4">
        <v>41.974499999999999</v>
      </c>
      <c r="C571" s="15"/>
      <c r="D571" s="16">
        <f>IFERROR(VLOOKUP(A570,配息表[],2,FALSE),0)*G570</f>
        <v>0</v>
      </c>
      <c r="E571" s="4">
        <f>IF(MONTH(表格3[[#This Row],[Date]])&lt;&gt;MONTH(A570),貸款金額*貸款利率/12,0)</f>
        <v>0</v>
      </c>
      <c r="F571" s="19">
        <f>(表格3[[#This Row],[投入金額]]+表格3[[#This Row],[配息]]-表格3[[#This Row],[利息]])/表格3[[#This Row],[Close]]</f>
        <v>0</v>
      </c>
      <c r="G571" s="4">
        <f>表格3[[#This Row],[增減股數]]+G570</f>
        <v>26148.924974232381</v>
      </c>
      <c r="H571" s="17">
        <f>表格3[[#This Row],[累計股數]]*表格3[[#This Row],[Close]]</f>
        <v>1097588.051330917</v>
      </c>
      <c r="I571" s="17">
        <f>表格3[[#This Row],[資產價值]]-投入金額</f>
        <v>97588.051330917049</v>
      </c>
      <c r="J571" s="17">
        <f>自有資金+表格3[[#This Row],[損益金額]]</f>
        <v>1097588.051330917</v>
      </c>
      <c r="K571" s="18">
        <f>表格3[[#This Row],[損益金額]]/自有資金</f>
        <v>9.7588051330917053E-2</v>
      </c>
    </row>
    <row r="572" spans="1:11" x14ac:dyDescent="0.4">
      <c r="A572" s="6">
        <v>43615</v>
      </c>
      <c r="B572" s="4">
        <v>42.133099999999999</v>
      </c>
      <c r="C572" s="15"/>
      <c r="D572" s="16">
        <f>IFERROR(VLOOKUP(A571,配息表[],2,FALSE),0)*G571</f>
        <v>0</v>
      </c>
      <c r="E572" s="4">
        <f>IF(MONTH(表格3[[#This Row],[Date]])&lt;&gt;MONTH(A571),貸款金額*貸款利率/12,0)</f>
        <v>0</v>
      </c>
      <c r="F572" s="19">
        <f>(表格3[[#This Row],[投入金額]]+表格3[[#This Row],[配息]]-表格3[[#This Row],[利息]])/表格3[[#This Row],[Close]]</f>
        <v>0</v>
      </c>
      <c r="G572" s="4">
        <f>表格3[[#This Row],[增減股數]]+G571</f>
        <v>26148.924974232381</v>
      </c>
      <c r="H572" s="17">
        <f>表格3[[#This Row],[累計股數]]*表格3[[#This Row],[Close]]</f>
        <v>1101735.2708318303</v>
      </c>
      <c r="I572" s="17">
        <f>表格3[[#This Row],[資產價值]]-投入金額</f>
        <v>101735.27083183033</v>
      </c>
      <c r="J572" s="17">
        <f>自有資金+表格3[[#This Row],[損益金額]]</f>
        <v>1101735.2708318303</v>
      </c>
      <c r="K572" s="18">
        <f>表格3[[#This Row],[損益金額]]/自有資金</f>
        <v>0.10173527083183033</v>
      </c>
    </row>
    <row r="573" spans="1:11" x14ac:dyDescent="0.4">
      <c r="A573" s="6">
        <v>43616</v>
      </c>
      <c r="B573" s="4">
        <v>42.6432</v>
      </c>
      <c r="C573" s="15"/>
      <c r="D573" s="16">
        <f>IFERROR(VLOOKUP(A572,配息表[],2,FALSE),0)*G572</f>
        <v>0</v>
      </c>
      <c r="E573" s="4">
        <f>IF(MONTH(表格3[[#This Row],[Date]])&lt;&gt;MONTH(A572),貸款金額*貸款利率/12,0)</f>
        <v>0</v>
      </c>
      <c r="F573" s="19">
        <f>(表格3[[#This Row],[投入金額]]+表格3[[#This Row],[配息]]-表格3[[#This Row],[利息]])/表格3[[#This Row],[Close]]</f>
        <v>0</v>
      </c>
      <c r="G573" s="4">
        <f>表格3[[#This Row],[增減股數]]+G572</f>
        <v>26148.924974232381</v>
      </c>
      <c r="H573" s="17">
        <f>表格3[[#This Row],[累計股數]]*表格3[[#This Row],[Close]]</f>
        <v>1115073.8374611863</v>
      </c>
      <c r="I573" s="17">
        <f>表格3[[#This Row],[資產價值]]-投入金額</f>
        <v>115073.83746118634</v>
      </c>
      <c r="J573" s="17">
        <f>自有資金+表格3[[#This Row],[損益金額]]</f>
        <v>1115073.8374611863</v>
      </c>
      <c r="K573" s="18">
        <f>表格3[[#This Row],[損益金額]]/自有資金</f>
        <v>0.11507383746118634</v>
      </c>
    </row>
    <row r="574" spans="1:11" x14ac:dyDescent="0.4">
      <c r="A574" s="6">
        <v>43619</v>
      </c>
      <c r="B574" s="4">
        <v>42.685499999999998</v>
      </c>
      <c r="C574" s="15"/>
      <c r="D574" s="16">
        <f>IFERROR(VLOOKUP(A573,配息表[],2,FALSE),0)*G573</f>
        <v>0</v>
      </c>
      <c r="E574" s="4">
        <f>IF(MONTH(表格3[[#This Row],[Date]])&lt;&gt;MONTH(A573),貸款金額*貸款利率/12,0)</f>
        <v>0</v>
      </c>
      <c r="F574" s="19">
        <f>(表格3[[#This Row],[投入金額]]+表格3[[#This Row],[配息]]-表格3[[#This Row],[利息]])/表格3[[#This Row],[Close]]</f>
        <v>0</v>
      </c>
      <c r="G574" s="4">
        <f>表格3[[#This Row],[增減股數]]+G573</f>
        <v>26148.924974232381</v>
      </c>
      <c r="H574" s="17">
        <f>表格3[[#This Row],[累計股數]]*表格3[[#This Row],[Close]]</f>
        <v>1116179.9369875963</v>
      </c>
      <c r="I574" s="17">
        <f>表格3[[#This Row],[資產價值]]-投入金額</f>
        <v>116179.93698759633</v>
      </c>
      <c r="J574" s="17">
        <f>自有資金+表格3[[#This Row],[損益金額]]</f>
        <v>1116179.9369875963</v>
      </c>
      <c r="K574" s="18">
        <f>表格3[[#This Row],[損益金額]]/自有資金</f>
        <v>0.11617993698759634</v>
      </c>
    </row>
    <row r="575" spans="1:11" x14ac:dyDescent="0.4">
      <c r="A575" s="6">
        <v>43620</v>
      </c>
      <c r="B575" s="4">
        <v>42.350200000000001</v>
      </c>
      <c r="C575" s="15"/>
      <c r="D575" s="16">
        <f>IFERROR(VLOOKUP(A574,配息表[],2,FALSE),0)*G574</f>
        <v>0</v>
      </c>
      <c r="E575" s="4">
        <f>IF(MONTH(表格3[[#This Row],[Date]])&lt;&gt;MONTH(A574),貸款金額*貸款利率/12,0)</f>
        <v>0</v>
      </c>
      <c r="F575" s="19">
        <f>(表格3[[#This Row],[投入金額]]+表格3[[#This Row],[配息]]-表格3[[#This Row],[利息]])/表格3[[#This Row],[Close]]</f>
        <v>0</v>
      </c>
      <c r="G575" s="4">
        <f>表格3[[#This Row],[增減股數]]+G574</f>
        <v>26148.924974232381</v>
      </c>
      <c r="H575" s="17">
        <f>表格3[[#This Row],[累計股數]]*表格3[[#This Row],[Close]]</f>
        <v>1107412.2024437361</v>
      </c>
      <c r="I575" s="17">
        <f>表格3[[#This Row],[資產價值]]-投入金額</f>
        <v>107412.20244373614</v>
      </c>
      <c r="J575" s="17">
        <f>自有資金+表格3[[#This Row],[損益金額]]</f>
        <v>1107412.2024437361</v>
      </c>
      <c r="K575" s="18">
        <f>表格3[[#This Row],[損益金額]]/自有資金</f>
        <v>0.10741220244373614</v>
      </c>
    </row>
    <row r="576" spans="1:11" x14ac:dyDescent="0.4">
      <c r="A576" s="6">
        <v>43621</v>
      </c>
      <c r="B576" s="4">
        <v>42.004899999999999</v>
      </c>
      <c r="C576" s="15"/>
      <c r="D576" s="16">
        <f>IFERROR(VLOOKUP(A575,配息表[],2,FALSE),0)*G575</f>
        <v>0</v>
      </c>
      <c r="E576" s="4">
        <f>IF(MONTH(表格3[[#This Row],[Date]])&lt;&gt;MONTH(A575),貸款金額*貸款利率/12,0)</f>
        <v>0</v>
      </c>
      <c r="F576" s="19">
        <f>(表格3[[#This Row],[投入金額]]+表格3[[#This Row],[配息]]-表格3[[#This Row],[利息]])/表格3[[#This Row],[Close]]</f>
        <v>0</v>
      </c>
      <c r="G576" s="4">
        <f>表格3[[#This Row],[增減股數]]+G575</f>
        <v>26148.924974232381</v>
      </c>
      <c r="H576" s="17">
        <f>表格3[[#This Row],[累計股數]]*表格3[[#This Row],[Close]]</f>
        <v>1098382.9786501338</v>
      </c>
      <c r="I576" s="17">
        <f>表格3[[#This Row],[資產價值]]-投入金額</f>
        <v>98382.978650133824</v>
      </c>
      <c r="J576" s="17">
        <f>自有資金+表格3[[#This Row],[損益金額]]</f>
        <v>1098382.9786501338</v>
      </c>
      <c r="K576" s="18">
        <f>表格3[[#This Row],[損益金額]]/自有資金</f>
        <v>9.8382978650133818E-2</v>
      </c>
    </row>
    <row r="577" spans="1:11" x14ac:dyDescent="0.4">
      <c r="A577" s="6">
        <v>43622</v>
      </c>
      <c r="B577" s="4">
        <v>42.060400000000001</v>
      </c>
      <c r="C577" s="15"/>
      <c r="D577" s="16">
        <f>IFERROR(VLOOKUP(A576,配息表[],2,FALSE),0)*G576</f>
        <v>0</v>
      </c>
      <c r="E577" s="4">
        <f>IF(MONTH(表格3[[#This Row],[Date]])&lt;&gt;MONTH(A576),貸款金額*貸款利率/12,0)</f>
        <v>0</v>
      </c>
      <c r="F577" s="19">
        <f>(表格3[[#This Row],[投入金額]]+表格3[[#This Row],[配息]]-表格3[[#This Row],[利息]])/表格3[[#This Row],[Close]]</f>
        <v>0</v>
      </c>
      <c r="G577" s="4">
        <f>表格3[[#This Row],[增減股數]]+G576</f>
        <v>26148.924974232381</v>
      </c>
      <c r="H577" s="17">
        <f>表格3[[#This Row],[累計股數]]*表格3[[#This Row],[Close]]</f>
        <v>1099834.2439862036</v>
      </c>
      <c r="I577" s="17">
        <f>表格3[[#This Row],[資產價值]]-投入金額</f>
        <v>99834.243986203568</v>
      </c>
      <c r="J577" s="17">
        <f>自有資金+表格3[[#This Row],[損益金額]]</f>
        <v>1099834.2439862036</v>
      </c>
      <c r="K577" s="18">
        <f>表格3[[#This Row],[損益金額]]/自有資金</f>
        <v>9.9834243986203566E-2</v>
      </c>
    </row>
    <row r="578" spans="1:11" x14ac:dyDescent="0.4">
      <c r="A578" s="6">
        <v>43626</v>
      </c>
      <c r="B578" s="4">
        <v>42.1828</v>
      </c>
      <c r="C578" s="15"/>
      <c r="D578" s="16">
        <f>IFERROR(VLOOKUP(A577,配息表[],2,FALSE),0)*G577</f>
        <v>0</v>
      </c>
      <c r="E578" s="4">
        <f>IF(MONTH(表格3[[#This Row],[Date]])&lt;&gt;MONTH(A577),貸款金額*貸款利率/12,0)</f>
        <v>0</v>
      </c>
      <c r="F578" s="19">
        <f>(表格3[[#This Row],[投入金額]]+表格3[[#This Row],[配息]]-表格3[[#This Row],[利息]])/表格3[[#This Row],[Close]]</f>
        <v>0</v>
      </c>
      <c r="G578" s="4">
        <f>表格3[[#This Row],[增減股數]]+G577</f>
        <v>26148.924974232381</v>
      </c>
      <c r="H578" s="17">
        <f>表格3[[#This Row],[累計股數]]*表格3[[#This Row],[Close]]</f>
        <v>1103034.8724030496</v>
      </c>
      <c r="I578" s="17">
        <f>表格3[[#This Row],[資產價值]]-投入金額</f>
        <v>103034.87240304961</v>
      </c>
      <c r="J578" s="17">
        <f>自有資金+表格3[[#This Row],[損益金額]]</f>
        <v>1103034.8724030496</v>
      </c>
      <c r="K578" s="18">
        <f>表格3[[#This Row],[損益金額]]/自有資金</f>
        <v>0.10303487240304961</v>
      </c>
    </row>
    <row r="579" spans="1:11" x14ac:dyDescent="0.4">
      <c r="A579" s="6">
        <v>43627</v>
      </c>
      <c r="B579" s="4">
        <v>42.164099999999998</v>
      </c>
      <c r="C579" s="15"/>
      <c r="D579" s="16">
        <f>IFERROR(VLOOKUP(A578,配息表[],2,FALSE),0)*G578</f>
        <v>0</v>
      </c>
      <c r="E579" s="4">
        <f>IF(MONTH(表格3[[#This Row],[Date]])&lt;&gt;MONTH(A578),貸款金額*貸款利率/12,0)</f>
        <v>0</v>
      </c>
      <c r="F579" s="19">
        <f>(表格3[[#This Row],[投入金額]]+表格3[[#This Row],[配息]]-表格3[[#This Row],[利息]])/表格3[[#This Row],[Close]]</f>
        <v>0</v>
      </c>
      <c r="G579" s="4">
        <f>表格3[[#This Row],[增減股數]]+G578</f>
        <v>26148.924974232381</v>
      </c>
      <c r="H579" s="17">
        <f>表格3[[#This Row],[累計股數]]*表格3[[#This Row],[Close]]</f>
        <v>1102545.8875060314</v>
      </c>
      <c r="I579" s="17">
        <f>表格3[[#This Row],[資產價值]]-投入金額</f>
        <v>102545.88750603143</v>
      </c>
      <c r="J579" s="17">
        <f>自有資金+表格3[[#This Row],[損益金額]]</f>
        <v>1102545.8875060314</v>
      </c>
      <c r="K579" s="18">
        <f>表格3[[#This Row],[損益金額]]/自有資金</f>
        <v>0.10254588750603143</v>
      </c>
    </row>
    <row r="580" spans="1:11" x14ac:dyDescent="0.4">
      <c r="A580" s="6">
        <v>43628</v>
      </c>
      <c r="B580" s="4">
        <v>42.1036</v>
      </c>
      <c r="C580" s="15"/>
      <c r="D580" s="16">
        <f>IFERROR(VLOOKUP(A579,配息表[],2,FALSE),0)*G579</f>
        <v>0</v>
      </c>
      <c r="E580" s="4">
        <f>IF(MONTH(表格3[[#This Row],[Date]])&lt;&gt;MONTH(A579),貸款金額*貸款利率/12,0)</f>
        <v>0</v>
      </c>
      <c r="F580" s="19">
        <f>(表格3[[#This Row],[投入金額]]+表格3[[#This Row],[配息]]-表格3[[#This Row],[利息]])/表格3[[#This Row],[Close]]</f>
        <v>0</v>
      </c>
      <c r="G580" s="4">
        <f>表格3[[#This Row],[增減股數]]+G579</f>
        <v>26148.924974232381</v>
      </c>
      <c r="H580" s="17">
        <f>表格3[[#This Row],[累計股數]]*表格3[[#This Row],[Close]]</f>
        <v>1100963.8775450904</v>
      </c>
      <c r="I580" s="17">
        <f>表格3[[#This Row],[資產價值]]-投入金額</f>
        <v>100963.87754509039</v>
      </c>
      <c r="J580" s="17">
        <f>自有資金+表格3[[#This Row],[損益金額]]</f>
        <v>1100963.8775450904</v>
      </c>
      <c r="K580" s="18">
        <f>表格3[[#This Row],[損益金額]]/自有資金</f>
        <v>0.1009638775450904</v>
      </c>
    </row>
    <row r="581" spans="1:11" x14ac:dyDescent="0.4">
      <c r="A581" s="6">
        <v>43629</v>
      </c>
      <c r="B581" s="4">
        <v>42.3872</v>
      </c>
      <c r="C581" s="15"/>
      <c r="D581" s="16">
        <f>IFERROR(VLOOKUP(A580,配息表[],2,FALSE),0)*G580</f>
        <v>0</v>
      </c>
      <c r="E581" s="4">
        <f>IF(MONTH(表格3[[#This Row],[Date]])&lt;&gt;MONTH(A580),貸款金額*貸款利率/12,0)</f>
        <v>0</v>
      </c>
      <c r="F581" s="19">
        <f>(表格3[[#This Row],[投入金額]]+表格3[[#This Row],[配息]]-表格3[[#This Row],[利息]])/表格3[[#This Row],[Close]]</f>
        <v>0</v>
      </c>
      <c r="G581" s="4">
        <f>表格3[[#This Row],[增減股數]]+G580</f>
        <v>26148.924974232381</v>
      </c>
      <c r="H581" s="17">
        <f>表格3[[#This Row],[累計股數]]*表格3[[#This Row],[Close]]</f>
        <v>1108379.7126677828</v>
      </c>
      <c r="I581" s="17">
        <f>表格3[[#This Row],[資產價值]]-投入金額</f>
        <v>108379.71266778279</v>
      </c>
      <c r="J581" s="17">
        <f>自有資金+表格3[[#This Row],[損益金額]]</f>
        <v>1108379.7126677828</v>
      </c>
      <c r="K581" s="18">
        <f>表格3[[#This Row],[損益金額]]/自有資金</f>
        <v>0.10837971266778279</v>
      </c>
    </row>
    <row r="582" spans="1:11" x14ac:dyDescent="0.4">
      <c r="A582" s="6">
        <v>43630</v>
      </c>
      <c r="B582" s="4">
        <v>42.535699999999999</v>
      </c>
      <c r="C582" s="15"/>
      <c r="D582" s="16">
        <f>IFERROR(VLOOKUP(A581,配息表[],2,FALSE),0)*G581</f>
        <v>0</v>
      </c>
      <c r="E582" s="4">
        <f>IF(MONTH(表格3[[#This Row],[Date]])&lt;&gt;MONTH(A581),貸款金額*貸款利率/12,0)</f>
        <v>0</v>
      </c>
      <c r="F582" s="19">
        <f>(表格3[[#This Row],[投入金額]]+表格3[[#This Row],[配息]]-表格3[[#This Row],[利息]])/表格3[[#This Row],[Close]]</f>
        <v>0</v>
      </c>
      <c r="G582" s="4">
        <f>表格3[[#This Row],[增減股數]]+G581</f>
        <v>26148.924974232381</v>
      </c>
      <c r="H582" s="17">
        <f>表格3[[#This Row],[累計股數]]*表格3[[#This Row],[Close]]</f>
        <v>1112262.8280264563</v>
      </c>
      <c r="I582" s="17">
        <f>表格3[[#This Row],[資產價值]]-投入金額</f>
        <v>112262.82802645629</v>
      </c>
      <c r="J582" s="17">
        <f>自有資金+表格3[[#This Row],[損益金額]]</f>
        <v>1112262.8280264563</v>
      </c>
      <c r="K582" s="18">
        <f>表格3[[#This Row],[損益金額]]/自有資金</f>
        <v>0.11226282802645629</v>
      </c>
    </row>
    <row r="583" spans="1:11" x14ac:dyDescent="0.4">
      <c r="A583" s="6">
        <v>43633</v>
      </c>
      <c r="B583" s="4">
        <v>42.621099999999998</v>
      </c>
      <c r="C583" s="15"/>
      <c r="D583" s="16">
        <f>IFERROR(VLOOKUP(A582,配息表[],2,FALSE),0)*G582</f>
        <v>0</v>
      </c>
      <c r="E583" s="4">
        <f>IF(MONTH(表格3[[#This Row],[Date]])&lt;&gt;MONTH(A582),貸款金額*貸款利率/12,0)</f>
        <v>0</v>
      </c>
      <c r="F583" s="19">
        <f>(表格3[[#This Row],[投入金額]]+表格3[[#This Row],[配息]]-表格3[[#This Row],[利息]])/表格3[[#This Row],[Close]]</f>
        <v>0</v>
      </c>
      <c r="G583" s="4">
        <f>表格3[[#This Row],[增減股數]]+G582</f>
        <v>26148.924974232381</v>
      </c>
      <c r="H583" s="17">
        <f>表格3[[#This Row],[累計股數]]*表格3[[#This Row],[Close]]</f>
        <v>1114495.9462192557</v>
      </c>
      <c r="I583" s="17">
        <f>表格3[[#This Row],[資產價值]]-投入金額</f>
        <v>114495.94621925568</v>
      </c>
      <c r="J583" s="17">
        <f>自有資金+表格3[[#This Row],[損益金額]]</f>
        <v>1114495.9462192557</v>
      </c>
      <c r="K583" s="18">
        <f>表格3[[#This Row],[損益金額]]/自有資金</f>
        <v>0.11449594621925568</v>
      </c>
    </row>
    <row r="584" spans="1:11" x14ac:dyDescent="0.4">
      <c r="A584" s="6">
        <v>43634</v>
      </c>
      <c r="B584" s="4">
        <v>42.835000000000001</v>
      </c>
      <c r="C584" s="15"/>
      <c r="D584" s="16">
        <f>IFERROR(VLOOKUP(A583,配息表[],2,FALSE),0)*G583</f>
        <v>0</v>
      </c>
      <c r="E584" s="4">
        <f>IF(MONTH(表格3[[#This Row],[Date]])&lt;&gt;MONTH(A583),貸款金額*貸款利率/12,0)</f>
        <v>0</v>
      </c>
      <c r="F584" s="19">
        <f>(表格3[[#This Row],[投入金額]]+表格3[[#This Row],[配息]]-表格3[[#This Row],[利息]])/表格3[[#This Row],[Close]]</f>
        <v>0</v>
      </c>
      <c r="G584" s="4">
        <f>表格3[[#This Row],[增減股數]]+G583</f>
        <v>26148.924974232381</v>
      </c>
      <c r="H584" s="17">
        <f>表格3[[#This Row],[累計股數]]*表格3[[#This Row],[Close]]</f>
        <v>1120089.2012712441</v>
      </c>
      <c r="I584" s="17">
        <f>表格3[[#This Row],[資產價值]]-投入金額</f>
        <v>120089.20127124409</v>
      </c>
      <c r="J584" s="17">
        <f>自有資金+表格3[[#This Row],[損益金額]]</f>
        <v>1120089.2012712441</v>
      </c>
      <c r="K584" s="18">
        <f>表格3[[#This Row],[損益金額]]/自有資金</f>
        <v>0.12008920127124409</v>
      </c>
    </row>
    <row r="585" spans="1:11" x14ac:dyDescent="0.4">
      <c r="A585" s="6">
        <v>43635</v>
      </c>
      <c r="B585" s="4">
        <v>42.675699999999999</v>
      </c>
      <c r="C585" s="15"/>
      <c r="D585" s="16">
        <f>IFERROR(VLOOKUP(A584,配息表[],2,FALSE),0)*G584</f>
        <v>0</v>
      </c>
      <c r="E585" s="4">
        <f>IF(MONTH(表格3[[#This Row],[Date]])&lt;&gt;MONTH(A584),貸款金額*貸款利率/12,0)</f>
        <v>0</v>
      </c>
      <c r="F585" s="19">
        <f>(表格3[[#This Row],[投入金額]]+表格3[[#This Row],[配息]]-表格3[[#This Row],[利息]])/表格3[[#This Row],[Close]]</f>
        <v>0</v>
      </c>
      <c r="G585" s="4">
        <f>表格3[[#This Row],[增減股數]]+G584</f>
        <v>26148.924974232381</v>
      </c>
      <c r="H585" s="17">
        <f>表格3[[#This Row],[累計股數]]*表格3[[#This Row],[Close]]</f>
        <v>1115923.6775228488</v>
      </c>
      <c r="I585" s="17">
        <f>表格3[[#This Row],[資產價值]]-投入金額</f>
        <v>115923.67752284883</v>
      </c>
      <c r="J585" s="17">
        <f>自有資金+表格3[[#This Row],[損益金額]]</f>
        <v>1115923.6775228488</v>
      </c>
      <c r="K585" s="18">
        <f>表格3[[#This Row],[損益金額]]/自有資金</f>
        <v>0.11592367752284882</v>
      </c>
    </row>
    <row r="586" spans="1:11" x14ac:dyDescent="0.4">
      <c r="A586" s="6">
        <v>43636</v>
      </c>
      <c r="B586" s="4">
        <v>42.273000000000003</v>
      </c>
      <c r="C586" s="15"/>
      <c r="D586" s="16">
        <f>IFERROR(VLOOKUP(A585,配息表[],2,FALSE),0)*G585</f>
        <v>0</v>
      </c>
      <c r="E586" s="4">
        <f>IF(MONTH(表格3[[#This Row],[Date]])&lt;&gt;MONTH(A585),貸款金額*貸款利率/12,0)</f>
        <v>0</v>
      </c>
      <c r="F586" s="19">
        <f>(表格3[[#This Row],[投入金額]]+表格3[[#This Row],[配息]]-表格3[[#This Row],[利息]])/表格3[[#This Row],[Close]]</f>
        <v>0</v>
      </c>
      <c r="G586" s="4">
        <f>表格3[[#This Row],[增減股數]]+G585</f>
        <v>26148.924974232381</v>
      </c>
      <c r="H586" s="17">
        <f>表格3[[#This Row],[累計股數]]*表格3[[#This Row],[Close]]</f>
        <v>1105393.5054357254</v>
      </c>
      <c r="I586" s="17">
        <f>表格3[[#This Row],[資產價值]]-投入金額</f>
        <v>105393.50543572544</v>
      </c>
      <c r="J586" s="17">
        <f>自有資金+表格3[[#This Row],[損益金額]]</f>
        <v>1105393.5054357254</v>
      </c>
      <c r="K586" s="18">
        <f>表格3[[#This Row],[損益金額]]/自有資金</f>
        <v>0.10539350543572544</v>
      </c>
    </row>
    <row r="587" spans="1:11" x14ac:dyDescent="0.4">
      <c r="A587" s="6">
        <v>43637</v>
      </c>
      <c r="B587" s="4">
        <v>41.911200000000001</v>
      </c>
      <c r="C587" s="15"/>
      <c r="D587" s="16">
        <f>IFERROR(VLOOKUP(A586,配息表[],2,FALSE),0)*G586</f>
        <v>0</v>
      </c>
      <c r="E587" s="4">
        <f>IF(MONTH(表格3[[#This Row],[Date]])&lt;&gt;MONTH(A586),貸款金額*貸款利率/12,0)</f>
        <v>0</v>
      </c>
      <c r="F587" s="19">
        <f>(表格3[[#This Row],[投入金額]]+表格3[[#This Row],[配息]]-表格3[[#This Row],[利息]])/表格3[[#This Row],[Close]]</f>
        <v>0</v>
      </c>
      <c r="G587" s="4">
        <f>表格3[[#This Row],[增減股數]]+G586</f>
        <v>26148.924974232381</v>
      </c>
      <c r="H587" s="17">
        <f>表格3[[#This Row],[累計股數]]*表格3[[#This Row],[Close]]</f>
        <v>1095932.8243800481</v>
      </c>
      <c r="I587" s="17">
        <f>表格3[[#This Row],[資產價值]]-投入金額</f>
        <v>95932.824380048085</v>
      </c>
      <c r="J587" s="17">
        <f>自有資金+表格3[[#This Row],[損益金額]]</f>
        <v>1095932.8243800481</v>
      </c>
      <c r="K587" s="18">
        <f>表格3[[#This Row],[損益金額]]/自有資金</f>
        <v>9.593282438004809E-2</v>
      </c>
    </row>
    <row r="588" spans="1:11" x14ac:dyDescent="0.4">
      <c r="A588" s="6">
        <v>43640</v>
      </c>
      <c r="B588" s="4">
        <v>42.275300000000001</v>
      </c>
      <c r="C588" s="15"/>
      <c r="D588" s="16">
        <f>IFERROR(VLOOKUP(A587,配息表[],2,FALSE),0)*G587</f>
        <v>0</v>
      </c>
      <c r="E588" s="4">
        <f>IF(MONTH(表格3[[#This Row],[Date]])&lt;&gt;MONTH(A587),貸款金額*貸款利率/12,0)</f>
        <v>0</v>
      </c>
      <c r="F588" s="19">
        <f>(表格3[[#This Row],[投入金額]]+表格3[[#This Row],[配息]]-表格3[[#This Row],[利息]])/表格3[[#This Row],[Close]]</f>
        <v>0</v>
      </c>
      <c r="G588" s="4">
        <f>表格3[[#This Row],[增減股數]]+G587</f>
        <v>26148.924974232381</v>
      </c>
      <c r="H588" s="17">
        <f>表格3[[#This Row],[累計股數]]*表格3[[#This Row],[Close]]</f>
        <v>1105453.6479631662</v>
      </c>
      <c r="I588" s="17">
        <f>表格3[[#This Row],[資產價值]]-投入金額</f>
        <v>105453.64796316624</v>
      </c>
      <c r="J588" s="17">
        <f>自有資金+表格3[[#This Row],[損益金額]]</f>
        <v>1105453.6479631662</v>
      </c>
      <c r="K588" s="18">
        <f>表格3[[#This Row],[損益金額]]/自有資金</f>
        <v>0.10545364796316624</v>
      </c>
    </row>
    <row r="589" spans="1:11" x14ac:dyDescent="0.4">
      <c r="A589" s="6">
        <v>43641</v>
      </c>
      <c r="B589" s="4">
        <v>42.434399999999997</v>
      </c>
      <c r="C589" s="15"/>
      <c r="D589" s="16">
        <f>IFERROR(VLOOKUP(A588,配息表[],2,FALSE),0)*G588</f>
        <v>6929.4651181715817</v>
      </c>
      <c r="E589" s="4">
        <f>IF(MONTH(表格3[[#This Row],[Date]])&lt;&gt;MONTH(A588),貸款金額*貸款利率/12,0)</f>
        <v>0</v>
      </c>
      <c r="F589" s="19">
        <f>(表格3[[#This Row],[投入金額]]+表格3[[#This Row],[配息]]-表格3[[#This Row],[利息]])/表格3[[#This Row],[Close]]</f>
        <v>163.29829379398748</v>
      </c>
      <c r="G589" s="4">
        <f>表格3[[#This Row],[增減股數]]+G588</f>
        <v>26312.22326802637</v>
      </c>
      <c r="H589" s="17">
        <f>表格3[[#This Row],[累計股數]]*表格3[[#This Row],[Close]]</f>
        <v>1116543.4070447381</v>
      </c>
      <c r="I589" s="17">
        <f>表格3[[#This Row],[資產價值]]-投入金額</f>
        <v>116543.40704473807</v>
      </c>
      <c r="J589" s="17">
        <f>自有資金+表格3[[#This Row],[損益金額]]</f>
        <v>1116543.4070447381</v>
      </c>
      <c r="K589" s="18">
        <f>表格3[[#This Row],[損益金額]]/自有資金</f>
        <v>0.11654340704473806</v>
      </c>
    </row>
    <row r="590" spans="1:11" x14ac:dyDescent="0.4">
      <c r="A590" s="6">
        <v>43642</v>
      </c>
      <c r="B590" s="4">
        <v>42.197299999999998</v>
      </c>
      <c r="C590" s="15"/>
      <c r="D590" s="16">
        <f>IFERROR(VLOOKUP(A589,配息表[],2,FALSE),0)*G589</f>
        <v>0</v>
      </c>
      <c r="E590" s="4">
        <f>IF(MONTH(表格3[[#This Row],[Date]])&lt;&gt;MONTH(A589),貸款金額*貸款利率/12,0)</f>
        <v>0</v>
      </c>
      <c r="F590" s="19">
        <f>(表格3[[#This Row],[投入金額]]+表格3[[#This Row],[配息]]-表格3[[#This Row],[利息]])/表格3[[#This Row],[Close]]</f>
        <v>0</v>
      </c>
      <c r="G590" s="4">
        <f>表格3[[#This Row],[增減股數]]+G589</f>
        <v>26312.22326802637</v>
      </c>
      <c r="H590" s="17">
        <f>表格3[[#This Row],[累計股數]]*表格3[[#This Row],[Close]]</f>
        <v>1110304.778907889</v>
      </c>
      <c r="I590" s="17">
        <f>表格3[[#This Row],[資產價值]]-投入金額</f>
        <v>110304.77890788903</v>
      </c>
      <c r="J590" s="17">
        <f>自有資金+表格3[[#This Row],[損益金額]]</f>
        <v>1110304.778907889</v>
      </c>
      <c r="K590" s="18">
        <f>表格3[[#This Row],[損益金額]]/自有資金</f>
        <v>0.11030477890788903</v>
      </c>
    </row>
    <row r="591" spans="1:11" x14ac:dyDescent="0.4">
      <c r="A591" s="6">
        <v>43643</v>
      </c>
      <c r="B591" s="4">
        <v>42.408700000000003</v>
      </c>
      <c r="C591" s="15"/>
      <c r="D591" s="16">
        <f>IFERROR(VLOOKUP(A590,配息表[],2,FALSE),0)*G590</f>
        <v>0</v>
      </c>
      <c r="E591" s="4">
        <f>IF(MONTH(表格3[[#This Row],[Date]])&lt;&gt;MONTH(A590),貸款金額*貸款利率/12,0)</f>
        <v>0</v>
      </c>
      <c r="F591" s="19">
        <f>(表格3[[#This Row],[投入金額]]+表格3[[#This Row],[配息]]-表格3[[#This Row],[利息]])/表格3[[#This Row],[Close]]</f>
        <v>0</v>
      </c>
      <c r="G591" s="4">
        <f>表格3[[#This Row],[增減股數]]+G590</f>
        <v>26312.22326802637</v>
      </c>
      <c r="H591" s="17">
        <f>表格3[[#This Row],[累計股數]]*表格3[[#This Row],[Close]]</f>
        <v>1115867.1829067499</v>
      </c>
      <c r="I591" s="17">
        <f>表格3[[#This Row],[資產價值]]-投入金額</f>
        <v>115867.18290674989</v>
      </c>
      <c r="J591" s="17">
        <f>自有資金+表格3[[#This Row],[損益金額]]</f>
        <v>1115867.1829067499</v>
      </c>
      <c r="K591" s="18">
        <f>表格3[[#This Row],[損益金額]]/自有資金</f>
        <v>0.1158671829067499</v>
      </c>
    </row>
    <row r="592" spans="1:11" x14ac:dyDescent="0.4">
      <c r="A592" s="6">
        <v>43644</v>
      </c>
      <c r="B592" s="4">
        <v>42.332099999999997</v>
      </c>
      <c r="C592" s="15"/>
      <c r="D592" s="16">
        <f>IFERROR(VLOOKUP(A591,配息表[],2,FALSE),0)*G591</f>
        <v>0</v>
      </c>
      <c r="E592" s="4">
        <f>IF(MONTH(表格3[[#This Row],[Date]])&lt;&gt;MONTH(A591),貸款金額*貸款利率/12,0)</f>
        <v>0</v>
      </c>
      <c r="F592" s="19">
        <f>(表格3[[#This Row],[投入金額]]+表格3[[#This Row],[配息]]-表格3[[#This Row],[利息]])/表格3[[#This Row],[Close]]</f>
        <v>0</v>
      </c>
      <c r="G592" s="4">
        <f>表格3[[#This Row],[增減股數]]+G591</f>
        <v>26312.22326802637</v>
      </c>
      <c r="H592" s="17">
        <f>表格3[[#This Row],[累計股數]]*表格3[[#This Row],[Close]]</f>
        <v>1113851.666604419</v>
      </c>
      <c r="I592" s="17">
        <f>表格3[[#This Row],[資產價值]]-投入金額</f>
        <v>113851.66660441901</v>
      </c>
      <c r="J592" s="17">
        <f>自有資金+表格3[[#This Row],[損益金額]]</f>
        <v>1113851.666604419</v>
      </c>
      <c r="K592" s="18">
        <f>表格3[[#This Row],[損益金額]]/自有資金</f>
        <v>0.11385166660441901</v>
      </c>
    </row>
    <row r="593" spans="1:11" x14ac:dyDescent="0.4">
      <c r="A593" s="6">
        <v>43647</v>
      </c>
      <c r="B593" s="4">
        <v>42.116199999999999</v>
      </c>
      <c r="C593" s="15"/>
      <c r="D593" s="16">
        <f>IFERROR(VLOOKUP(A592,配息表[],2,FALSE),0)*G592</f>
        <v>0</v>
      </c>
      <c r="E593" s="4">
        <f>IF(MONTH(表格3[[#This Row],[Date]])&lt;&gt;MONTH(A592),貸款金額*貸款利率/12,0)</f>
        <v>0</v>
      </c>
      <c r="F593" s="19">
        <f>(表格3[[#This Row],[投入金額]]+表格3[[#This Row],[配息]]-表格3[[#This Row],[利息]])/表格3[[#This Row],[Close]]</f>
        <v>0</v>
      </c>
      <c r="G593" s="4">
        <f>表格3[[#This Row],[增減股數]]+G592</f>
        <v>26312.22326802637</v>
      </c>
      <c r="H593" s="17">
        <f>表格3[[#This Row],[累計股數]]*表格3[[#This Row],[Close]]</f>
        <v>1108170.8576008521</v>
      </c>
      <c r="I593" s="17">
        <f>表格3[[#This Row],[資產價值]]-投入金額</f>
        <v>108170.85760085215</v>
      </c>
      <c r="J593" s="17">
        <f>自有資金+表格3[[#This Row],[損益金額]]</f>
        <v>1108170.8576008521</v>
      </c>
      <c r="K593" s="18">
        <f>表格3[[#This Row],[損益金額]]/自有資金</f>
        <v>0.10817085760085215</v>
      </c>
    </row>
    <row r="594" spans="1:11" x14ac:dyDescent="0.4">
      <c r="A594" s="6">
        <v>43648</v>
      </c>
      <c r="B594" s="4">
        <v>42.601700000000001</v>
      </c>
      <c r="C594" s="15"/>
      <c r="D594" s="16">
        <f>IFERROR(VLOOKUP(A593,配息表[],2,FALSE),0)*G593</f>
        <v>0</v>
      </c>
      <c r="E594" s="4">
        <f>IF(MONTH(表格3[[#This Row],[Date]])&lt;&gt;MONTH(A593),貸款金額*貸款利率/12,0)</f>
        <v>0</v>
      </c>
      <c r="F594" s="19">
        <f>(表格3[[#This Row],[投入金額]]+表格3[[#This Row],[配息]]-表格3[[#This Row],[利息]])/表格3[[#This Row],[Close]]</f>
        <v>0</v>
      </c>
      <c r="G594" s="4">
        <f>表格3[[#This Row],[增減股數]]+G593</f>
        <v>26312.22326802637</v>
      </c>
      <c r="H594" s="17">
        <f>表格3[[#This Row],[累計股數]]*表格3[[#This Row],[Close]]</f>
        <v>1120945.4419974789</v>
      </c>
      <c r="I594" s="17">
        <f>表格3[[#This Row],[資產價值]]-投入金額</f>
        <v>120945.44199747895</v>
      </c>
      <c r="J594" s="17">
        <f>自有資金+表格3[[#This Row],[損益金額]]</f>
        <v>1120945.4419974789</v>
      </c>
      <c r="K594" s="18">
        <f>表格3[[#This Row],[損益金額]]/自有資金</f>
        <v>0.12094544199747895</v>
      </c>
    </row>
    <row r="595" spans="1:11" x14ac:dyDescent="0.4">
      <c r="A595" s="6">
        <v>43649</v>
      </c>
      <c r="B595" s="4">
        <v>42.983600000000003</v>
      </c>
      <c r="C595" s="15"/>
      <c r="D595" s="16">
        <f>IFERROR(VLOOKUP(A594,配息表[],2,FALSE),0)*G594</f>
        <v>0</v>
      </c>
      <c r="E595" s="4">
        <f>IF(MONTH(表格3[[#This Row],[Date]])&lt;&gt;MONTH(A594),貸款金額*貸款利率/12,0)</f>
        <v>0</v>
      </c>
      <c r="F595" s="19">
        <f>(表格3[[#This Row],[投入金額]]+表格3[[#This Row],[配息]]-表格3[[#This Row],[利息]])/表格3[[#This Row],[Close]]</f>
        <v>0</v>
      </c>
      <c r="G595" s="4">
        <f>表格3[[#This Row],[增減股數]]+G594</f>
        <v>26312.22326802637</v>
      </c>
      <c r="H595" s="17">
        <f>表格3[[#This Row],[累計股數]]*表格3[[#This Row],[Close]]</f>
        <v>1130994.0800635384</v>
      </c>
      <c r="I595" s="17">
        <f>表格3[[#This Row],[資產價值]]-投入金額</f>
        <v>130994.08006353839</v>
      </c>
      <c r="J595" s="17">
        <f>自有資金+表格3[[#This Row],[損益金額]]</f>
        <v>1130994.0800635384</v>
      </c>
      <c r="K595" s="18">
        <f>表格3[[#This Row],[損益金額]]/自有資金</f>
        <v>0.13099408006353838</v>
      </c>
    </row>
    <row r="596" spans="1:11" x14ac:dyDescent="0.4">
      <c r="A596" s="6">
        <v>43651</v>
      </c>
      <c r="B596" s="4">
        <v>42.374099999999999</v>
      </c>
      <c r="C596" s="15"/>
      <c r="D596" s="16">
        <f>IFERROR(VLOOKUP(A595,配息表[],2,FALSE),0)*G595</f>
        <v>0</v>
      </c>
      <c r="E596" s="4">
        <f>IF(MONTH(表格3[[#This Row],[Date]])&lt;&gt;MONTH(A595),貸款金額*貸款利率/12,0)</f>
        <v>0</v>
      </c>
      <c r="F596" s="19">
        <f>(表格3[[#This Row],[投入金額]]+表格3[[#This Row],[配息]]-表格3[[#This Row],[利息]])/表格3[[#This Row],[Close]]</f>
        <v>0</v>
      </c>
      <c r="G596" s="4">
        <f>表格3[[#This Row],[增減股數]]+G595</f>
        <v>26312.22326802637</v>
      </c>
      <c r="H596" s="17">
        <f>表格3[[#This Row],[累計股數]]*表格3[[#This Row],[Close]]</f>
        <v>1114956.7799816763</v>
      </c>
      <c r="I596" s="17">
        <f>表格3[[#This Row],[資產價值]]-投入金額</f>
        <v>114956.77998167626</v>
      </c>
      <c r="J596" s="17">
        <f>自有資金+表格3[[#This Row],[損益金額]]</f>
        <v>1114956.7799816763</v>
      </c>
      <c r="K596" s="18">
        <f>表格3[[#This Row],[損益金額]]/自有資金</f>
        <v>0.11495677998167626</v>
      </c>
    </row>
    <row r="597" spans="1:11" x14ac:dyDescent="0.4">
      <c r="A597" s="6">
        <v>43654</v>
      </c>
      <c r="B597" s="4">
        <v>42.667099999999998</v>
      </c>
      <c r="C597" s="15"/>
      <c r="D597" s="16">
        <f>IFERROR(VLOOKUP(A596,配息表[],2,FALSE),0)*G596</f>
        <v>0</v>
      </c>
      <c r="E597" s="4">
        <f>IF(MONTH(表格3[[#This Row],[Date]])&lt;&gt;MONTH(A596),貸款金額*貸款利率/12,0)</f>
        <v>0</v>
      </c>
      <c r="F597" s="19">
        <f>(表格3[[#This Row],[投入金額]]+表格3[[#This Row],[配息]]-表格3[[#This Row],[利息]])/表格3[[#This Row],[Close]]</f>
        <v>0</v>
      </c>
      <c r="G597" s="4">
        <f>表格3[[#This Row],[增減股數]]+G596</f>
        <v>26312.22326802637</v>
      </c>
      <c r="H597" s="17">
        <f>表格3[[#This Row],[累計股數]]*表格3[[#This Row],[Close]]</f>
        <v>1122666.2613992079</v>
      </c>
      <c r="I597" s="17">
        <f>表格3[[#This Row],[資產價值]]-投入金額</f>
        <v>122666.26139920787</v>
      </c>
      <c r="J597" s="17">
        <f>自有資金+表格3[[#This Row],[損益金額]]</f>
        <v>1122666.2613992079</v>
      </c>
      <c r="K597" s="18">
        <f>表格3[[#This Row],[損益金額]]/自有資金</f>
        <v>0.12266626139920787</v>
      </c>
    </row>
    <row r="598" spans="1:11" x14ac:dyDescent="0.4">
      <c r="A598" s="6">
        <v>43655</v>
      </c>
      <c r="B598" s="4">
        <v>42.581299999999999</v>
      </c>
      <c r="C598" s="15"/>
      <c r="D598" s="16">
        <f>IFERROR(VLOOKUP(A597,配息表[],2,FALSE),0)*G597</f>
        <v>0</v>
      </c>
      <c r="E598" s="4">
        <f>IF(MONTH(表格3[[#This Row],[Date]])&lt;&gt;MONTH(A597),貸款金額*貸款利率/12,0)</f>
        <v>0</v>
      </c>
      <c r="F598" s="19">
        <f>(表格3[[#This Row],[投入金額]]+表格3[[#This Row],[配息]]-表格3[[#This Row],[利息]])/表格3[[#This Row],[Close]]</f>
        <v>0</v>
      </c>
      <c r="G598" s="4">
        <f>表格3[[#This Row],[增減股數]]+G597</f>
        <v>26312.22326802637</v>
      </c>
      <c r="H598" s="17">
        <f>表格3[[#This Row],[累計股數]]*表格3[[#This Row],[Close]]</f>
        <v>1120408.6726428112</v>
      </c>
      <c r="I598" s="17">
        <f>表格3[[#This Row],[資產價值]]-投入金額</f>
        <v>120408.6726428112</v>
      </c>
      <c r="J598" s="17">
        <f>自有資金+表格3[[#This Row],[損益金額]]</f>
        <v>1120408.6726428112</v>
      </c>
      <c r="K598" s="18">
        <f>表格3[[#This Row],[損益金額]]/自有資金</f>
        <v>0.1204086726428112</v>
      </c>
    </row>
    <row r="599" spans="1:11" x14ac:dyDescent="0.4">
      <c r="A599" s="6">
        <v>43656</v>
      </c>
      <c r="B599" s="4">
        <v>42.244100000000003</v>
      </c>
      <c r="C599" s="15"/>
      <c r="D599" s="16">
        <f>IFERROR(VLOOKUP(A598,配息表[],2,FALSE),0)*G598</f>
        <v>0</v>
      </c>
      <c r="E599" s="4">
        <f>IF(MONTH(表格3[[#This Row],[Date]])&lt;&gt;MONTH(A598),貸款金額*貸款利率/12,0)</f>
        <v>0</v>
      </c>
      <c r="F599" s="19">
        <f>(表格3[[#This Row],[投入金額]]+表格3[[#This Row],[配息]]-表格3[[#This Row],[利息]])/表格3[[#This Row],[Close]]</f>
        <v>0</v>
      </c>
      <c r="G599" s="4">
        <f>表格3[[#This Row],[增減股數]]+G598</f>
        <v>26312.22326802637</v>
      </c>
      <c r="H599" s="17">
        <f>表格3[[#This Row],[累計股數]]*表格3[[#This Row],[Close]]</f>
        <v>1111536.1909568328</v>
      </c>
      <c r="I599" s="17">
        <f>表格3[[#This Row],[資產價值]]-投入金額</f>
        <v>111536.19095683284</v>
      </c>
      <c r="J599" s="17">
        <f>自有資金+表格3[[#This Row],[損益金額]]</f>
        <v>1111536.1909568328</v>
      </c>
      <c r="K599" s="18">
        <f>表格3[[#This Row],[損益金額]]/自有資金</f>
        <v>0.11153619095683284</v>
      </c>
    </row>
    <row r="600" spans="1:11" x14ac:dyDescent="0.4">
      <c r="A600" s="6">
        <v>43657</v>
      </c>
      <c r="B600" s="4">
        <v>41.608899999999998</v>
      </c>
      <c r="C600" s="15"/>
      <c r="D600" s="16">
        <f>IFERROR(VLOOKUP(A599,配息表[],2,FALSE),0)*G599</f>
        <v>0</v>
      </c>
      <c r="E600" s="4">
        <f>IF(MONTH(表格3[[#This Row],[Date]])&lt;&gt;MONTH(A599),貸款金額*貸款利率/12,0)</f>
        <v>0</v>
      </c>
      <c r="F600" s="19">
        <f>(表格3[[#This Row],[投入金額]]+表格3[[#This Row],[配息]]-表格3[[#This Row],[利息]])/表格3[[#This Row],[Close]]</f>
        <v>0</v>
      </c>
      <c r="G600" s="4">
        <f>表格3[[#This Row],[增減股數]]+G599</f>
        <v>26312.22326802637</v>
      </c>
      <c r="H600" s="17">
        <f>表格3[[#This Row],[累計股數]]*表格3[[#This Row],[Close]]</f>
        <v>1094822.6667369823</v>
      </c>
      <c r="I600" s="17">
        <f>表格3[[#This Row],[資產價值]]-投入金額</f>
        <v>94822.666736982297</v>
      </c>
      <c r="J600" s="17">
        <f>自有資金+表格3[[#This Row],[損益金額]]</f>
        <v>1094822.6667369823</v>
      </c>
      <c r="K600" s="18">
        <f>表格3[[#This Row],[損益金額]]/自有資金</f>
        <v>9.4822666736982295E-2</v>
      </c>
    </row>
    <row r="601" spans="1:11" x14ac:dyDescent="0.4">
      <c r="A601" s="6">
        <v>43658</v>
      </c>
      <c r="B601" s="4">
        <v>41.7316</v>
      </c>
      <c r="C601" s="15"/>
      <c r="D601" s="16">
        <f>IFERROR(VLOOKUP(A600,配息表[],2,FALSE),0)*G600</f>
        <v>0</v>
      </c>
      <c r="E601" s="4">
        <f>IF(MONTH(表格3[[#This Row],[Date]])&lt;&gt;MONTH(A600),貸款金額*貸款利率/12,0)</f>
        <v>0</v>
      </c>
      <c r="F601" s="19">
        <f>(表格3[[#This Row],[投入金額]]+表格3[[#This Row],[配息]]-表格3[[#This Row],[利息]])/表格3[[#This Row],[Close]]</f>
        <v>0</v>
      </c>
      <c r="G601" s="4">
        <f>表格3[[#This Row],[增減股數]]+G600</f>
        <v>26312.22326802637</v>
      </c>
      <c r="H601" s="17">
        <f>表格3[[#This Row],[累計股數]]*表格3[[#This Row],[Close]]</f>
        <v>1098051.1765319693</v>
      </c>
      <c r="I601" s="17">
        <f>表格3[[#This Row],[資產價值]]-投入金額</f>
        <v>98051.176531969337</v>
      </c>
      <c r="J601" s="17">
        <f>自有資金+表格3[[#This Row],[損益金額]]</f>
        <v>1098051.1765319693</v>
      </c>
      <c r="K601" s="18">
        <f>表格3[[#This Row],[損益金額]]/自有資金</f>
        <v>9.8051176531969333E-2</v>
      </c>
    </row>
    <row r="602" spans="1:11" x14ac:dyDescent="0.4">
      <c r="A602" s="6">
        <v>43661</v>
      </c>
      <c r="B602" s="4">
        <v>41.8523</v>
      </c>
      <c r="C602" s="15"/>
      <c r="D602" s="16">
        <f>IFERROR(VLOOKUP(A601,配息表[],2,FALSE),0)*G601</f>
        <v>0</v>
      </c>
      <c r="E602" s="4">
        <f>IF(MONTH(表格3[[#This Row],[Date]])&lt;&gt;MONTH(A601),貸款金額*貸款利率/12,0)</f>
        <v>0</v>
      </c>
      <c r="F602" s="19">
        <f>(表格3[[#This Row],[投入金額]]+表格3[[#This Row],[配息]]-表格3[[#This Row],[利息]])/表格3[[#This Row],[Close]]</f>
        <v>0</v>
      </c>
      <c r="G602" s="4">
        <f>表格3[[#This Row],[增減股數]]+G601</f>
        <v>26312.22326802637</v>
      </c>
      <c r="H602" s="17">
        <f>表格3[[#This Row],[累計股數]]*表格3[[#This Row],[Close]]</f>
        <v>1101227.06188042</v>
      </c>
      <c r="I602" s="17">
        <f>表格3[[#This Row],[資產價值]]-投入金額</f>
        <v>101227.06188041996</v>
      </c>
      <c r="J602" s="17">
        <f>自有資金+表格3[[#This Row],[損益金額]]</f>
        <v>1101227.06188042</v>
      </c>
      <c r="K602" s="18">
        <f>表格3[[#This Row],[損益金額]]/自有資金</f>
        <v>0.10122706188041997</v>
      </c>
    </row>
    <row r="603" spans="1:11" x14ac:dyDescent="0.4">
      <c r="A603" s="6">
        <v>43662</v>
      </c>
      <c r="B603" s="4">
        <v>41.705399999999997</v>
      </c>
      <c r="C603" s="15"/>
      <c r="D603" s="16">
        <f>IFERROR(VLOOKUP(A602,配息表[],2,FALSE),0)*G602</f>
        <v>0</v>
      </c>
      <c r="E603" s="4">
        <f>IF(MONTH(表格3[[#This Row],[Date]])&lt;&gt;MONTH(A602),貸款金額*貸款利率/12,0)</f>
        <v>0</v>
      </c>
      <c r="F603" s="19">
        <f>(表格3[[#This Row],[投入金額]]+表格3[[#This Row],[配息]]-表格3[[#This Row],[利息]])/表格3[[#This Row],[Close]]</f>
        <v>0</v>
      </c>
      <c r="G603" s="4">
        <f>表格3[[#This Row],[增減股數]]+G602</f>
        <v>26312.22326802637</v>
      </c>
      <c r="H603" s="17">
        <f>表格3[[#This Row],[累計股數]]*表格3[[#This Row],[Close]]</f>
        <v>1097361.7962823468</v>
      </c>
      <c r="I603" s="17">
        <f>表格3[[#This Row],[資產價值]]-投入金額</f>
        <v>97361.796282346826</v>
      </c>
      <c r="J603" s="17">
        <f>自有資金+表格3[[#This Row],[損益金額]]</f>
        <v>1097361.7962823468</v>
      </c>
      <c r="K603" s="18">
        <f>表格3[[#This Row],[損益金額]]/自有資金</f>
        <v>9.7361796282346827E-2</v>
      </c>
    </row>
    <row r="604" spans="1:11" x14ac:dyDescent="0.4">
      <c r="A604" s="6">
        <v>43663</v>
      </c>
      <c r="B604" s="4">
        <v>42.207599999999999</v>
      </c>
      <c r="C604" s="15"/>
      <c r="D604" s="16">
        <f>IFERROR(VLOOKUP(A603,配息表[],2,FALSE),0)*G603</f>
        <v>0</v>
      </c>
      <c r="E604" s="4">
        <f>IF(MONTH(表格3[[#This Row],[Date]])&lt;&gt;MONTH(A603),貸款金額*貸款利率/12,0)</f>
        <v>0</v>
      </c>
      <c r="F604" s="19">
        <f>(表格3[[#This Row],[投入金額]]+表格3[[#This Row],[配息]]-表格3[[#This Row],[利息]])/表格3[[#This Row],[Close]]</f>
        <v>0</v>
      </c>
      <c r="G604" s="4">
        <f>表格3[[#This Row],[增減股數]]+G603</f>
        <v>26312.22326802637</v>
      </c>
      <c r="H604" s="17">
        <f>表格3[[#This Row],[累計股數]]*表格3[[#This Row],[Close]]</f>
        <v>1110575.7948075498</v>
      </c>
      <c r="I604" s="17">
        <f>表格3[[#This Row],[資產價值]]-投入金額</f>
        <v>110575.7948075498</v>
      </c>
      <c r="J604" s="17">
        <f>自有資金+表格3[[#This Row],[損益金額]]</f>
        <v>1110575.7948075498</v>
      </c>
      <c r="K604" s="18">
        <f>表格3[[#This Row],[損益金額]]/自有資金</f>
        <v>0.1105757948075498</v>
      </c>
    </row>
    <row r="605" spans="1:11" x14ac:dyDescent="0.4">
      <c r="A605" s="6">
        <v>43664</v>
      </c>
      <c r="B605" s="4">
        <v>42.202199999999998</v>
      </c>
      <c r="C605" s="15"/>
      <c r="D605" s="16">
        <f>IFERROR(VLOOKUP(A604,配息表[],2,FALSE),0)*G604</f>
        <v>0</v>
      </c>
      <c r="E605" s="4">
        <f>IF(MONTH(表格3[[#This Row],[Date]])&lt;&gt;MONTH(A604),貸款金額*貸款利率/12,0)</f>
        <v>0</v>
      </c>
      <c r="F605" s="19">
        <f>(表格3[[#This Row],[投入金額]]+表格3[[#This Row],[配息]]-表格3[[#This Row],[利息]])/表格3[[#This Row],[Close]]</f>
        <v>0</v>
      </c>
      <c r="G605" s="4">
        <f>表格3[[#This Row],[增減股數]]+G604</f>
        <v>26312.22326802637</v>
      </c>
      <c r="H605" s="17">
        <f>表格3[[#This Row],[累計股數]]*表格3[[#This Row],[Close]]</f>
        <v>1110433.7088019024</v>
      </c>
      <c r="I605" s="17">
        <f>表格3[[#This Row],[資產價值]]-投入金額</f>
        <v>110433.70880190236</v>
      </c>
      <c r="J605" s="17">
        <f>自有資金+表格3[[#This Row],[損益金額]]</f>
        <v>1110433.7088019024</v>
      </c>
      <c r="K605" s="18">
        <f>表格3[[#This Row],[損益金額]]/自有資金</f>
        <v>0.11043370880190237</v>
      </c>
    </row>
    <row r="606" spans="1:11" x14ac:dyDescent="0.4">
      <c r="A606" s="6">
        <v>43665</v>
      </c>
      <c r="B606" s="4">
        <v>42.073700000000002</v>
      </c>
      <c r="C606" s="15"/>
      <c r="D606" s="16">
        <f>IFERROR(VLOOKUP(A605,配息表[],2,FALSE),0)*G605</f>
        <v>0</v>
      </c>
      <c r="E606" s="4">
        <f>IF(MONTH(表格3[[#This Row],[Date]])&lt;&gt;MONTH(A605),貸款金額*貸款利率/12,0)</f>
        <v>0</v>
      </c>
      <c r="F606" s="19">
        <f>(表格3[[#This Row],[投入金額]]+表格3[[#This Row],[配息]]-表格3[[#This Row],[利息]])/表格3[[#This Row],[Close]]</f>
        <v>0</v>
      </c>
      <c r="G606" s="4">
        <f>表格3[[#This Row],[增減股數]]+G605</f>
        <v>26312.22326802637</v>
      </c>
      <c r="H606" s="17">
        <f>表格3[[#This Row],[累計股數]]*表格3[[#This Row],[Close]]</f>
        <v>1107052.588111961</v>
      </c>
      <c r="I606" s="17">
        <f>表格3[[#This Row],[資產價值]]-投入金額</f>
        <v>107052.58811196103</v>
      </c>
      <c r="J606" s="17">
        <f>自有資金+表格3[[#This Row],[損益金額]]</f>
        <v>1107052.588111961</v>
      </c>
      <c r="K606" s="18">
        <f>表格3[[#This Row],[損益金額]]/自有資金</f>
        <v>0.10705258811196103</v>
      </c>
    </row>
    <row r="607" spans="1:11" x14ac:dyDescent="0.4">
      <c r="A607" s="6">
        <v>43668</v>
      </c>
      <c r="B607" s="4">
        <v>42.2044</v>
      </c>
      <c r="C607" s="15"/>
      <c r="D607" s="16">
        <f>IFERROR(VLOOKUP(A606,配息表[],2,FALSE),0)*G606</f>
        <v>0</v>
      </c>
      <c r="E607" s="4">
        <f>IF(MONTH(表格3[[#This Row],[Date]])&lt;&gt;MONTH(A606),貸款金額*貸款利率/12,0)</f>
        <v>0</v>
      </c>
      <c r="F607" s="19">
        <f>(表格3[[#This Row],[投入金額]]+表格3[[#This Row],[配息]]-表格3[[#This Row],[利息]])/表格3[[#This Row],[Close]]</f>
        <v>0</v>
      </c>
      <c r="G607" s="4">
        <f>表格3[[#This Row],[增減股數]]+G606</f>
        <v>26312.22326802637</v>
      </c>
      <c r="H607" s="17">
        <f>表格3[[#This Row],[累計股數]]*表格3[[#This Row],[Close]]</f>
        <v>1110491.5956930921</v>
      </c>
      <c r="I607" s="17">
        <f>表格3[[#This Row],[資產價值]]-投入金額</f>
        <v>110491.59569309209</v>
      </c>
      <c r="J607" s="17">
        <f>自有資金+表格3[[#This Row],[損益金額]]</f>
        <v>1110491.5956930921</v>
      </c>
      <c r="K607" s="18">
        <f>表格3[[#This Row],[損益金額]]/自有資金</f>
        <v>0.1104915956930921</v>
      </c>
    </row>
    <row r="608" spans="1:11" x14ac:dyDescent="0.4">
      <c r="A608" s="6">
        <v>43669</v>
      </c>
      <c r="B608" s="4">
        <v>41.927500000000002</v>
      </c>
      <c r="C608" s="15"/>
      <c r="D608" s="16">
        <f>IFERROR(VLOOKUP(A607,配息表[],2,FALSE),0)*G607</f>
        <v>0</v>
      </c>
      <c r="E608" s="4">
        <f>IF(MONTH(表格3[[#This Row],[Date]])&lt;&gt;MONTH(A607),貸款金額*貸款利率/12,0)</f>
        <v>0</v>
      </c>
      <c r="F608" s="19">
        <f>(表格3[[#This Row],[投入金額]]+表格3[[#This Row],[配息]]-表格3[[#This Row],[利息]])/表格3[[#This Row],[Close]]</f>
        <v>0</v>
      </c>
      <c r="G608" s="4">
        <f>表格3[[#This Row],[增減股數]]+G607</f>
        <v>26312.22326802637</v>
      </c>
      <c r="H608" s="17">
        <f>表格3[[#This Row],[累計股數]]*表格3[[#This Row],[Close]]</f>
        <v>1103205.7410701758</v>
      </c>
      <c r="I608" s="17">
        <f>表格3[[#This Row],[資產價值]]-投入金額</f>
        <v>103205.74107017578</v>
      </c>
      <c r="J608" s="17">
        <f>自有資金+表格3[[#This Row],[損益金額]]</f>
        <v>1103205.7410701758</v>
      </c>
      <c r="K608" s="18">
        <f>表格3[[#This Row],[損益金額]]/自有資金</f>
        <v>0.10320574107017577</v>
      </c>
    </row>
    <row r="609" spans="1:11" x14ac:dyDescent="0.4">
      <c r="A609" s="6">
        <v>43670</v>
      </c>
      <c r="B609" s="4">
        <v>42.1678</v>
      </c>
      <c r="C609" s="15"/>
      <c r="D609" s="16">
        <f>IFERROR(VLOOKUP(A608,配息表[],2,FALSE),0)*G608</f>
        <v>0</v>
      </c>
      <c r="E609" s="4">
        <f>IF(MONTH(表格3[[#This Row],[Date]])&lt;&gt;MONTH(A608),貸款金額*貸款利率/12,0)</f>
        <v>0</v>
      </c>
      <c r="F609" s="19">
        <f>(表格3[[#This Row],[投入金額]]+表格3[[#This Row],[配息]]-表格3[[#This Row],[利息]])/表格3[[#This Row],[Close]]</f>
        <v>0</v>
      </c>
      <c r="G609" s="4">
        <f>表格3[[#This Row],[增減股數]]+G608</f>
        <v>26312.22326802637</v>
      </c>
      <c r="H609" s="17">
        <f>表格3[[#This Row],[累計股數]]*表格3[[#This Row],[Close]]</f>
        <v>1109528.5683214823</v>
      </c>
      <c r="I609" s="17">
        <f>表格3[[#This Row],[資產價值]]-投入金額</f>
        <v>109528.56832148228</v>
      </c>
      <c r="J609" s="17">
        <f>自有資金+表格3[[#This Row],[損益金額]]</f>
        <v>1109528.5683214823</v>
      </c>
      <c r="K609" s="18">
        <f>表格3[[#This Row],[損益金額]]/自有資金</f>
        <v>0.10952856832148228</v>
      </c>
    </row>
    <row r="610" spans="1:11" x14ac:dyDescent="0.4">
      <c r="A610" s="6">
        <v>43671</v>
      </c>
      <c r="B610" s="4">
        <v>41.994199999999999</v>
      </c>
      <c r="C610" s="15"/>
      <c r="D610" s="16">
        <f>IFERROR(VLOOKUP(A609,配息表[],2,FALSE),0)*G609</f>
        <v>0</v>
      </c>
      <c r="E610" s="4">
        <f>IF(MONTH(表格3[[#This Row],[Date]])&lt;&gt;MONTH(A609),貸款金額*貸款利率/12,0)</f>
        <v>0</v>
      </c>
      <c r="F610" s="19">
        <f>(表格3[[#This Row],[投入金額]]+表格3[[#This Row],[配息]]-表格3[[#This Row],[利息]])/表格3[[#This Row],[Close]]</f>
        <v>0</v>
      </c>
      <c r="G610" s="4">
        <f>表格3[[#This Row],[增減股數]]+G609</f>
        <v>26312.22326802637</v>
      </c>
      <c r="H610" s="17">
        <f>表格3[[#This Row],[累計股數]]*表格3[[#This Row],[Close]]</f>
        <v>1104960.766362153</v>
      </c>
      <c r="I610" s="17">
        <f>表格3[[#This Row],[資產價值]]-投入金額</f>
        <v>104960.76636215299</v>
      </c>
      <c r="J610" s="17">
        <f>自有資金+表格3[[#This Row],[損益金額]]</f>
        <v>1104960.766362153</v>
      </c>
      <c r="K610" s="18">
        <f>表格3[[#This Row],[損益金額]]/自有資金</f>
        <v>0.104960766362153</v>
      </c>
    </row>
    <row r="611" spans="1:11" x14ac:dyDescent="0.4">
      <c r="A611" s="6">
        <v>43672</v>
      </c>
      <c r="B611" s="4">
        <v>42.020400000000002</v>
      </c>
      <c r="C611" s="15"/>
      <c r="D611" s="16">
        <f>IFERROR(VLOOKUP(A610,配息表[],2,FALSE),0)*G610</f>
        <v>0</v>
      </c>
      <c r="E611" s="4">
        <f>IF(MONTH(表格3[[#This Row],[Date]])&lt;&gt;MONTH(A610),貸款金額*貸款利率/12,0)</f>
        <v>0</v>
      </c>
      <c r="F611" s="19">
        <f>(表格3[[#This Row],[投入金額]]+表格3[[#This Row],[配息]]-表格3[[#This Row],[利息]])/表格3[[#This Row],[Close]]</f>
        <v>0</v>
      </c>
      <c r="G611" s="4">
        <f>表格3[[#This Row],[增減股數]]+G610</f>
        <v>26312.22326802637</v>
      </c>
      <c r="H611" s="17">
        <f>表格3[[#This Row],[累計股數]]*表格3[[#This Row],[Close]]</f>
        <v>1105650.1466117753</v>
      </c>
      <c r="I611" s="17">
        <f>表格3[[#This Row],[資產價值]]-投入金額</f>
        <v>105650.14661177527</v>
      </c>
      <c r="J611" s="17">
        <f>自有資金+表格3[[#This Row],[損益金額]]</f>
        <v>1105650.1466117753</v>
      </c>
      <c r="K611" s="18">
        <f>表格3[[#This Row],[損益金額]]/自有資金</f>
        <v>0.10565014661177527</v>
      </c>
    </row>
    <row r="612" spans="1:11" x14ac:dyDescent="0.4">
      <c r="A612" s="6">
        <v>43675</v>
      </c>
      <c r="B612" s="4">
        <v>42.194299999999998</v>
      </c>
      <c r="C612" s="15"/>
      <c r="D612" s="16">
        <f>IFERROR(VLOOKUP(A611,配息表[],2,FALSE),0)*G611</f>
        <v>0</v>
      </c>
      <c r="E612" s="4">
        <f>IF(MONTH(表格3[[#This Row],[Date]])&lt;&gt;MONTH(A611),貸款金額*貸款利率/12,0)</f>
        <v>0</v>
      </c>
      <c r="F612" s="19">
        <f>(表格3[[#This Row],[投入金額]]+表格3[[#This Row],[配息]]-表格3[[#This Row],[利息]])/表格3[[#This Row],[Close]]</f>
        <v>0</v>
      </c>
      <c r="G612" s="4">
        <f>表格3[[#This Row],[增減股數]]+G611</f>
        <v>26312.22326802637</v>
      </c>
      <c r="H612" s="17">
        <f>表格3[[#This Row],[累計股數]]*表格3[[#This Row],[Close]]</f>
        <v>1110225.8422380851</v>
      </c>
      <c r="I612" s="17">
        <f>表格3[[#This Row],[資產價值]]-投入金額</f>
        <v>110225.84223808511</v>
      </c>
      <c r="J612" s="17">
        <f>自有資金+表格3[[#This Row],[損益金額]]</f>
        <v>1110225.8422380851</v>
      </c>
      <c r="K612" s="18">
        <f>表格3[[#This Row],[損益金額]]/自有資金</f>
        <v>0.11022584223808511</v>
      </c>
    </row>
    <row r="613" spans="1:11" x14ac:dyDescent="0.4">
      <c r="A613" s="6">
        <v>43676</v>
      </c>
      <c r="B613" s="4">
        <v>42.121899999999997</v>
      </c>
      <c r="C613" s="15"/>
      <c r="D613" s="16">
        <f>IFERROR(VLOOKUP(A612,配息表[],2,FALSE),0)*G612</f>
        <v>0</v>
      </c>
      <c r="E613" s="4">
        <f>IF(MONTH(表格3[[#This Row],[Date]])&lt;&gt;MONTH(A612),貸款金額*貸款利率/12,0)</f>
        <v>0</v>
      </c>
      <c r="F613" s="19">
        <f>(表格3[[#This Row],[投入金額]]+表格3[[#This Row],[配息]]-表格3[[#This Row],[利息]])/表格3[[#This Row],[Close]]</f>
        <v>0</v>
      </c>
      <c r="G613" s="4">
        <f>表格3[[#This Row],[增減股數]]+G612</f>
        <v>26312.22326802637</v>
      </c>
      <c r="H613" s="17">
        <f>表格3[[#This Row],[累計股數]]*表格3[[#This Row],[Close]]</f>
        <v>1108320.8372734799</v>
      </c>
      <c r="I613" s="17">
        <f>表格3[[#This Row],[資產價值]]-投入金額</f>
        <v>108320.8372734799</v>
      </c>
      <c r="J613" s="17">
        <f>自有資金+表格3[[#This Row],[損益金額]]</f>
        <v>1108320.8372734799</v>
      </c>
      <c r="K613" s="18">
        <f>表格3[[#This Row],[損益金額]]/自有資金</f>
        <v>0.10832083727347991</v>
      </c>
    </row>
    <row r="614" spans="1:11" x14ac:dyDescent="0.4">
      <c r="A614" s="6">
        <v>43677</v>
      </c>
      <c r="B614" s="4">
        <v>42.579599999999999</v>
      </c>
      <c r="C614" s="15"/>
      <c r="D614" s="16">
        <f>IFERROR(VLOOKUP(A613,配息表[],2,FALSE),0)*G613</f>
        <v>0</v>
      </c>
      <c r="E614" s="4">
        <f>IF(MONTH(表格3[[#This Row],[Date]])&lt;&gt;MONTH(A613),貸款金額*貸款利率/12,0)</f>
        <v>0</v>
      </c>
      <c r="F614" s="19">
        <f>(表格3[[#This Row],[投入金額]]+表格3[[#This Row],[配息]]-表格3[[#This Row],[利息]])/表格3[[#This Row],[Close]]</f>
        <v>0</v>
      </c>
      <c r="G614" s="4">
        <f>表格3[[#This Row],[增減股數]]+G613</f>
        <v>26312.22326802637</v>
      </c>
      <c r="H614" s="17">
        <f>表格3[[#This Row],[累計股數]]*表格3[[#This Row],[Close]]</f>
        <v>1120363.9418632556</v>
      </c>
      <c r="I614" s="17">
        <f>表格3[[#This Row],[資產價值]]-投入金額</f>
        <v>120363.94186325558</v>
      </c>
      <c r="J614" s="17">
        <f>自有資金+表格3[[#This Row],[損益金額]]</f>
        <v>1120363.9418632556</v>
      </c>
      <c r="K614" s="18">
        <f>表格3[[#This Row],[損益金額]]/自有資金</f>
        <v>0.12036394186325558</v>
      </c>
    </row>
    <row r="615" spans="1:11" x14ac:dyDescent="0.4">
      <c r="A615" s="6">
        <v>43678</v>
      </c>
      <c r="B615" s="4">
        <v>43.3795</v>
      </c>
      <c r="C615" s="15"/>
      <c r="D615" s="16">
        <f>IFERROR(VLOOKUP(A614,配息表[],2,FALSE),0)*G614</f>
        <v>0</v>
      </c>
      <c r="E615" s="4">
        <f>IF(MONTH(表格3[[#This Row],[Date]])&lt;&gt;MONTH(A614),貸款金額*貸款利率/12,0)</f>
        <v>0</v>
      </c>
      <c r="F615" s="19">
        <f>(表格3[[#This Row],[投入金額]]+表格3[[#This Row],[配息]]-表格3[[#This Row],[利息]])/表格3[[#This Row],[Close]]</f>
        <v>0</v>
      </c>
      <c r="G615" s="4">
        <f>表格3[[#This Row],[增減股數]]+G614</f>
        <v>26312.22326802637</v>
      </c>
      <c r="H615" s="17">
        <f>表格3[[#This Row],[累計股數]]*表格3[[#This Row],[Close]]</f>
        <v>1141411.0892553499</v>
      </c>
      <c r="I615" s="17">
        <f>表格3[[#This Row],[資產價值]]-投入金額</f>
        <v>141411.08925534994</v>
      </c>
      <c r="J615" s="17">
        <f>自有資金+表格3[[#This Row],[損益金額]]</f>
        <v>1141411.0892553499</v>
      </c>
      <c r="K615" s="18">
        <f>表格3[[#This Row],[損益金額]]/自有資金</f>
        <v>0.14141108925534995</v>
      </c>
    </row>
    <row r="616" spans="1:11" x14ac:dyDescent="0.4">
      <c r="A616" s="6">
        <v>43679</v>
      </c>
      <c r="B616" s="4">
        <v>44.102600000000002</v>
      </c>
      <c r="C616" s="15"/>
      <c r="D616" s="16">
        <f>IFERROR(VLOOKUP(A615,配息表[],2,FALSE),0)*G615</f>
        <v>0</v>
      </c>
      <c r="E616" s="4">
        <f>IF(MONTH(表格3[[#This Row],[Date]])&lt;&gt;MONTH(A615),貸款金額*貸款利率/12,0)</f>
        <v>0</v>
      </c>
      <c r="F616" s="19">
        <f>(表格3[[#This Row],[投入金額]]+表格3[[#This Row],[配息]]-表格3[[#This Row],[利息]])/表格3[[#This Row],[Close]]</f>
        <v>0</v>
      </c>
      <c r="G616" s="4">
        <f>表格3[[#This Row],[增減股數]]+G615</f>
        <v>26312.22326802637</v>
      </c>
      <c r="H616" s="17">
        <f>表格3[[#This Row],[累計股數]]*表格3[[#This Row],[Close]]</f>
        <v>1160437.4579004599</v>
      </c>
      <c r="I616" s="17">
        <f>表格3[[#This Row],[資產價值]]-投入金額</f>
        <v>160437.45790045988</v>
      </c>
      <c r="J616" s="17">
        <f>自有資金+表格3[[#This Row],[損益金額]]</f>
        <v>1160437.4579004599</v>
      </c>
      <c r="K616" s="18">
        <f>表格3[[#This Row],[損益金額]]/自有資金</f>
        <v>0.16043745790045988</v>
      </c>
    </row>
    <row r="617" spans="1:11" x14ac:dyDescent="0.4">
      <c r="A617" s="6">
        <v>43682</v>
      </c>
      <c r="B617" s="4">
        <v>45.226100000000002</v>
      </c>
      <c r="C617" s="15"/>
      <c r="D617" s="16">
        <f>IFERROR(VLOOKUP(A616,配息表[],2,FALSE),0)*G616</f>
        <v>0</v>
      </c>
      <c r="E617" s="4">
        <f>IF(MONTH(表格3[[#This Row],[Date]])&lt;&gt;MONTH(A616),貸款金額*貸款利率/12,0)</f>
        <v>0</v>
      </c>
      <c r="F617" s="19">
        <f>(表格3[[#This Row],[投入金額]]+表格3[[#This Row],[配息]]-表格3[[#This Row],[利息]])/表格3[[#This Row],[Close]]</f>
        <v>0</v>
      </c>
      <c r="G617" s="4">
        <f>表格3[[#This Row],[增減股數]]+G616</f>
        <v>26312.22326802637</v>
      </c>
      <c r="H617" s="17">
        <f>表格3[[#This Row],[累計股數]]*表格3[[#This Row],[Close]]</f>
        <v>1189999.2407420874</v>
      </c>
      <c r="I617" s="17">
        <f>表格3[[#This Row],[資產價值]]-投入金額</f>
        <v>189999.24074208736</v>
      </c>
      <c r="J617" s="17">
        <f>自有資金+表格3[[#This Row],[損益金額]]</f>
        <v>1189999.2407420874</v>
      </c>
      <c r="K617" s="18">
        <f>表格3[[#This Row],[損益金額]]/自有資金</f>
        <v>0.18999924074208738</v>
      </c>
    </row>
    <row r="618" spans="1:11" x14ac:dyDescent="0.4">
      <c r="A618" s="6">
        <v>43683</v>
      </c>
      <c r="B618" s="4">
        <v>45.253799999999998</v>
      </c>
      <c r="C618" s="15"/>
      <c r="D618" s="16">
        <f>IFERROR(VLOOKUP(A617,配息表[],2,FALSE),0)*G617</f>
        <v>0</v>
      </c>
      <c r="E618" s="4">
        <f>IF(MONTH(表格3[[#This Row],[Date]])&lt;&gt;MONTH(A617),貸款金額*貸款利率/12,0)</f>
        <v>0</v>
      </c>
      <c r="F618" s="19">
        <f>(表格3[[#This Row],[投入金額]]+表格3[[#This Row],[配息]]-表格3[[#This Row],[利息]])/表格3[[#This Row],[Close]]</f>
        <v>0</v>
      </c>
      <c r="G618" s="4">
        <f>表格3[[#This Row],[增減股數]]+G617</f>
        <v>26312.22326802637</v>
      </c>
      <c r="H618" s="17">
        <f>表格3[[#This Row],[累計股數]]*表格3[[#This Row],[Close]]</f>
        <v>1190728.0893266117</v>
      </c>
      <c r="I618" s="17">
        <f>表格3[[#This Row],[資產價值]]-投入金額</f>
        <v>190728.08932661172</v>
      </c>
      <c r="J618" s="17">
        <f>自有資金+表格3[[#This Row],[損益金額]]</f>
        <v>1190728.0893266117</v>
      </c>
      <c r="K618" s="18">
        <f>表格3[[#This Row],[損益金額]]/自有資金</f>
        <v>0.19072808932661173</v>
      </c>
    </row>
    <row r="619" spans="1:11" x14ac:dyDescent="0.4">
      <c r="A619" s="6">
        <v>43684</v>
      </c>
      <c r="B619" s="4">
        <v>45.817999999999998</v>
      </c>
      <c r="C619" s="15"/>
      <c r="D619" s="16">
        <f>IFERROR(VLOOKUP(A618,配息表[],2,FALSE),0)*G618</f>
        <v>0</v>
      </c>
      <c r="E619" s="4">
        <f>IF(MONTH(表格3[[#This Row],[Date]])&lt;&gt;MONTH(A618),貸款金額*貸款利率/12,0)</f>
        <v>0</v>
      </c>
      <c r="F619" s="19">
        <f>(表格3[[#This Row],[投入金額]]+表格3[[#This Row],[配息]]-表格3[[#This Row],[利息]])/表格3[[#This Row],[Close]]</f>
        <v>0</v>
      </c>
      <c r="G619" s="4">
        <f>表格3[[#This Row],[增減股數]]+G618</f>
        <v>26312.22326802637</v>
      </c>
      <c r="H619" s="17">
        <f>表格3[[#This Row],[累計股數]]*表格3[[#This Row],[Close]]</f>
        <v>1205573.4456944321</v>
      </c>
      <c r="I619" s="17">
        <f>表格3[[#This Row],[資產價值]]-投入金額</f>
        <v>205573.44569443213</v>
      </c>
      <c r="J619" s="17">
        <f>自有資金+表格3[[#This Row],[損益金額]]</f>
        <v>1205573.4456944321</v>
      </c>
      <c r="K619" s="18">
        <f>表格3[[#This Row],[損益金額]]/自有資金</f>
        <v>0.20557344569443212</v>
      </c>
    </row>
    <row r="620" spans="1:11" x14ac:dyDescent="0.4">
      <c r="A620" s="6">
        <v>43685</v>
      </c>
      <c r="B620" s="4">
        <v>45.315600000000003</v>
      </c>
      <c r="C620" s="15"/>
      <c r="D620" s="16">
        <f>IFERROR(VLOOKUP(A619,配息表[],2,FALSE),0)*G619</f>
        <v>0</v>
      </c>
      <c r="E620" s="4">
        <f>IF(MONTH(表格3[[#This Row],[Date]])&lt;&gt;MONTH(A619),貸款金額*貸款利率/12,0)</f>
        <v>0</v>
      </c>
      <c r="F620" s="19">
        <f>(表格3[[#This Row],[投入金額]]+表格3[[#This Row],[配息]]-表格3[[#This Row],[利息]])/表格3[[#This Row],[Close]]</f>
        <v>0</v>
      </c>
      <c r="G620" s="4">
        <f>表格3[[#This Row],[增減股數]]+G619</f>
        <v>26312.22326802637</v>
      </c>
      <c r="H620" s="17">
        <f>表格3[[#This Row],[累計股數]]*表格3[[#This Row],[Close]]</f>
        <v>1192354.1847245758</v>
      </c>
      <c r="I620" s="17">
        <f>表格3[[#This Row],[資產價值]]-投入金額</f>
        <v>192354.18472457584</v>
      </c>
      <c r="J620" s="17">
        <f>自有資金+表格3[[#This Row],[損益金額]]</f>
        <v>1192354.1847245758</v>
      </c>
      <c r="K620" s="18">
        <f>表格3[[#This Row],[損益金額]]/自有資金</f>
        <v>0.19235418472457583</v>
      </c>
    </row>
    <row r="621" spans="1:11" x14ac:dyDescent="0.4">
      <c r="A621" s="6">
        <v>43689</v>
      </c>
      <c r="B621" s="4">
        <v>46.338700000000003</v>
      </c>
      <c r="C621" s="15"/>
      <c r="D621" s="16">
        <f>IFERROR(VLOOKUP(A620,配息表[],2,FALSE),0)*G620</f>
        <v>0</v>
      </c>
      <c r="E621" s="4">
        <f>IF(MONTH(表格3[[#This Row],[Date]])&lt;&gt;MONTH(A620),貸款金額*貸款利率/12,0)</f>
        <v>0</v>
      </c>
      <c r="F621" s="19">
        <f>(表格3[[#This Row],[投入金額]]+表格3[[#This Row],[配息]]-表格3[[#This Row],[利息]])/表格3[[#This Row],[Close]]</f>
        <v>0</v>
      </c>
      <c r="G621" s="4">
        <f>表格3[[#This Row],[增減股數]]+G620</f>
        <v>26312.22326802637</v>
      </c>
      <c r="H621" s="17">
        <f>表格3[[#This Row],[累計股數]]*表格3[[#This Row],[Close]]</f>
        <v>1219274.2203500937</v>
      </c>
      <c r="I621" s="17">
        <f>表格3[[#This Row],[資產價值]]-投入金額</f>
        <v>219274.22035009367</v>
      </c>
      <c r="J621" s="17">
        <f>自有資金+表格3[[#This Row],[損益金額]]</f>
        <v>1219274.2203500937</v>
      </c>
      <c r="K621" s="18">
        <f>表格3[[#This Row],[損益金額]]/自有資金</f>
        <v>0.21927422035009367</v>
      </c>
    </row>
    <row r="622" spans="1:11" x14ac:dyDescent="0.4">
      <c r="A622" s="6">
        <v>43690</v>
      </c>
      <c r="B622" s="4">
        <v>46.408299999999997</v>
      </c>
      <c r="C622" s="15"/>
      <c r="D622" s="16">
        <f>IFERROR(VLOOKUP(A621,配息表[],2,FALSE),0)*G621</f>
        <v>0</v>
      </c>
      <c r="E622" s="4">
        <f>IF(MONTH(表格3[[#This Row],[Date]])&lt;&gt;MONTH(A621),貸款金額*貸款利率/12,0)</f>
        <v>0</v>
      </c>
      <c r="F622" s="19">
        <f>(表格3[[#This Row],[投入金額]]+表格3[[#This Row],[配息]]-表格3[[#This Row],[利息]])/表格3[[#This Row],[Close]]</f>
        <v>0</v>
      </c>
      <c r="G622" s="4">
        <f>表格3[[#This Row],[增減股數]]+G621</f>
        <v>26312.22326802637</v>
      </c>
      <c r="H622" s="17">
        <f>表格3[[#This Row],[累計股數]]*表格3[[#This Row],[Close]]</f>
        <v>1221105.551089548</v>
      </c>
      <c r="I622" s="17">
        <f>表格3[[#This Row],[資產價值]]-投入金額</f>
        <v>221105.55108954804</v>
      </c>
      <c r="J622" s="17">
        <f>自有資金+表格3[[#This Row],[損益金額]]</f>
        <v>1221105.551089548</v>
      </c>
      <c r="K622" s="18">
        <f>表格3[[#This Row],[損益金額]]/自有資金</f>
        <v>0.22110555108954805</v>
      </c>
    </row>
    <row r="623" spans="1:11" x14ac:dyDescent="0.4">
      <c r="A623" s="6">
        <v>43691</v>
      </c>
      <c r="B623" s="4">
        <v>47.075600000000001</v>
      </c>
      <c r="C623" s="15"/>
      <c r="D623" s="16">
        <f>IFERROR(VLOOKUP(A622,配息表[],2,FALSE),0)*G622</f>
        <v>0</v>
      </c>
      <c r="E623" s="4">
        <f>IF(MONTH(表格3[[#This Row],[Date]])&lt;&gt;MONTH(A622),貸款金額*貸款利率/12,0)</f>
        <v>0</v>
      </c>
      <c r="F623" s="19">
        <f>(表格3[[#This Row],[投入金額]]+表格3[[#This Row],[配息]]-表格3[[#This Row],[利息]])/表格3[[#This Row],[Close]]</f>
        <v>0</v>
      </c>
      <c r="G623" s="4">
        <f>表格3[[#This Row],[增減股數]]+G622</f>
        <v>26312.22326802637</v>
      </c>
      <c r="H623" s="17">
        <f>表格3[[#This Row],[累計股數]]*表格3[[#This Row],[Close]]</f>
        <v>1238663.6976763022</v>
      </c>
      <c r="I623" s="17">
        <f>表格3[[#This Row],[資產價值]]-投入金額</f>
        <v>238663.69767630217</v>
      </c>
      <c r="J623" s="17">
        <f>自有資金+表格3[[#This Row],[損益金額]]</f>
        <v>1238663.6976763022</v>
      </c>
      <c r="K623" s="18">
        <f>表格3[[#This Row],[損益金額]]/自有資金</f>
        <v>0.23866369767630216</v>
      </c>
    </row>
    <row r="624" spans="1:11" x14ac:dyDescent="0.4">
      <c r="A624" s="6">
        <v>43692</v>
      </c>
      <c r="B624" s="4">
        <v>47.490499999999997</v>
      </c>
      <c r="C624" s="15"/>
      <c r="D624" s="16">
        <f>IFERROR(VLOOKUP(A623,配息表[],2,FALSE),0)*G623</f>
        <v>0</v>
      </c>
      <c r="E624" s="4">
        <f>IF(MONTH(表格3[[#This Row],[Date]])&lt;&gt;MONTH(A623),貸款金額*貸款利率/12,0)</f>
        <v>0</v>
      </c>
      <c r="F624" s="19">
        <f>(表格3[[#This Row],[投入金額]]+表格3[[#This Row],[配息]]-表格3[[#This Row],[利息]])/表格3[[#This Row],[Close]]</f>
        <v>0</v>
      </c>
      <c r="G624" s="4">
        <f>表格3[[#This Row],[增減股數]]+G623</f>
        <v>26312.22326802637</v>
      </c>
      <c r="H624" s="17">
        <f>表格3[[#This Row],[累計股數]]*表格3[[#This Row],[Close]]</f>
        <v>1249580.6391102062</v>
      </c>
      <c r="I624" s="17">
        <f>表格3[[#This Row],[資產價值]]-投入金額</f>
        <v>249580.63911020616</v>
      </c>
      <c r="J624" s="17">
        <f>自有資金+表格3[[#This Row],[損益金額]]</f>
        <v>1249580.6391102062</v>
      </c>
      <c r="K624" s="18">
        <f>表格3[[#This Row],[損益金額]]/自有資金</f>
        <v>0.24958063911020617</v>
      </c>
    </row>
    <row r="625" spans="1:11" x14ac:dyDescent="0.4">
      <c r="A625" s="6">
        <v>43693</v>
      </c>
      <c r="B625" s="4">
        <v>47.317999999999998</v>
      </c>
      <c r="C625" s="15"/>
      <c r="D625" s="16">
        <f>IFERROR(VLOOKUP(A624,配息表[],2,FALSE),0)*G624</f>
        <v>0</v>
      </c>
      <c r="E625" s="4">
        <f>IF(MONTH(表格3[[#This Row],[Date]])&lt;&gt;MONTH(A624),貸款金額*貸款利率/12,0)</f>
        <v>0</v>
      </c>
      <c r="F625" s="19">
        <f>(表格3[[#This Row],[投入金額]]+表格3[[#This Row],[配息]]-表格3[[#This Row],[利息]])/表格3[[#This Row],[Close]]</f>
        <v>0</v>
      </c>
      <c r="G625" s="4">
        <f>表格3[[#This Row],[增減股數]]+G624</f>
        <v>26312.22326802637</v>
      </c>
      <c r="H625" s="17">
        <f>表格3[[#This Row],[累計股數]]*表格3[[#This Row],[Close]]</f>
        <v>1245041.7805964716</v>
      </c>
      <c r="I625" s="17">
        <f>表格3[[#This Row],[資產價值]]-投入金額</f>
        <v>245041.78059647162</v>
      </c>
      <c r="J625" s="17">
        <f>自有資金+表格3[[#This Row],[損益金額]]</f>
        <v>1245041.7805964716</v>
      </c>
      <c r="K625" s="18">
        <f>表格3[[#This Row],[損益金額]]/自有資金</f>
        <v>0.24504178059647164</v>
      </c>
    </row>
    <row r="626" spans="1:11" x14ac:dyDescent="0.4">
      <c r="A626" s="6">
        <v>43696</v>
      </c>
      <c r="B626" s="4">
        <v>46.576999999999998</v>
      </c>
      <c r="C626" s="15"/>
      <c r="D626" s="16">
        <f>IFERROR(VLOOKUP(A625,配息表[],2,FALSE),0)*G625</f>
        <v>0</v>
      </c>
      <c r="E626" s="4">
        <f>IF(MONTH(表格3[[#This Row],[Date]])&lt;&gt;MONTH(A625),貸款金額*貸款利率/12,0)</f>
        <v>0</v>
      </c>
      <c r="F626" s="19">
        <f>(表格3[[#This Row],[投入金額]]+表格3[[#This Row],[配息]]-表格3[[#This Row],[利息]])/表格3[[#This Row],[Close]]</f>
        <v>0</v>
      </c>
      <c r="G626" s="4">
        <f>表格3[[#This Row],[增減股數]]+G625</f>
        <v>26312.22326802637</v>
      </c>
      <c r="H626" s="17">
        <f>表格3[[#This Row],[累計股數]]*表格3[[#This Row],[Close]]</f>
        <v>1225544.4231548642</v>
      </c>
      <c r="I626" s="17">
        <f>表格3[[#This Row],[資產價值]]-投入金額</f>
        <v>225544.42315486423</v>
      </c>
      <c r="J626" s="17">
        <f>自有資金+表格3[[#This Row],[損益金額]]</f>
        <v>1225544.4231548642</v>
      </c>
      <c r="K626" s="18">
        <f>表格3[[#This Row],[損益金額]]/自有資金</f>
        <v>0.22554442315486423</v>
      </c>
    </row>
    <row r="627" spans="1:11" x14ac:dyDescent="0.4">
      <c r="A627" s="6">
        <v>43697</v>
      </c>
      <c r="B627" s="4">
        <v>46.989100000000001</v>
      </c>
      <c r="C627" s="15"/>
      <c r="D627" s="16">
        <f>IFERROR(VLOOKUP(A626,配息表[],2,FALSE),0)*G626</f>
        <v>0</v>
      </c>
      <c r="E627" s="4">
        <f>IF(MONTH(表格3[[#This Row],[Date]])&lt;&gt;MONTH(A626),貸款金額*貸款利率/12,0)</f>
        <v>0</v>
      </c>
      <c r="F627" s="19">
        <f>(表格3[[#This Row],[投入金額]]+表格3[[#This Row],[配息]]-表格3[[#This Row],[利息]])/表格3[[#This Row],[Close]]</f>
        <v>0</v>
      </c>
      <c r="G627" s="4">
        <f>表格3[[#This Row],[增減股數]]+G626</f>
        <v>26312.22326802637</v>
      </c>
      <c r="H627" s="17">
        <f>表格3[[#This Row],[累計股數]]*表格3[[#This Row],[Close]]</f>
        <v>1236387.6903636178</v>
      </c>
      <c r="I627" s="17">
        <f>表格3[[#This Row],[資產價值]]-投入金額</f>
        <v>236387.69036361785</v>
      </c>
      <c r="J627" s="17">
        <f>自有資金+表格3[[#This Row],[損益金額]]</f>
        <v>1236387.6903636178</v>
      </c>
      <c r="K627" s="18">
        <f>表格3[[#This Row],[損益金額]]/自有資金</f>
        <v>0.23638769036361784</v>
      </c>
    </row>
    <row r="628" spans="1:11" x14ac:dyDescent="0.4">
      <c r="A628" s="6">
        <v>43698</v>
      </c>
      <c r="B628" s="4">
        <v>46.6004</v>
      </c>
      <c r="C628" s="15"/>
      <c r="D628" s="16">
        <f>IFERROR(VLOOKUP(A627,配息表[],2,FALSE),0)*G627</f>
        <v>0</v>
      </c>
      <c r="E628" s="4">
        <f>IF(MONTH(表格3[[#This Row],[Date]])&lt;&gt;MONTH(A627),貸款金額*貸款利率/12,0)</f>
        <v>0</v>
      </c>
      <c r="F628" s="19">
        <f>(表格3[[#This Row],[投入金額]]+表格3[[#This Row],[配息]]-表格3[[#This Row],[利息]])/表格3[[#This Row],[Close]]</f>
        <v>0</v>
      </c>
      <c r="G628" s="4">
        <f>表格3[[#This Row],[增減股數]]+G627</f>
        <v>26312.22326802637</v>
      </c>
      <c r="H628" s="17">
        <f>表格3[[#This Row],[累計股數]]*表格3[[#This Row],[Close]]</f>
        <v>1226160.1291793361</v>
      </c>
      <c r="I628" s="17">
        <f>表格3[[#This Row],[資產價值]]-投入金額</f>
        <v>226160.12917933613</v>
      </c>
      <c r="J628" s="17">
        <f>自有資金+表格3[[#This Row],[損益金額]]</f>
        <v>1226160.1291793361</v>
      </c>
      <c r="K628" s="18">
        <f>表格3[[#This Row],[損益金額]]/自有資金</f>
        <v>0.22616012917933612</v>
      </c>
    </row>
    <row r="629" spans="1:11" x14ac:dyDescent="0.4">
      <c r="A629" s="6">
        <v>43699</v>
      </c>
      <c r="B629" s="4">
        <v>46.191499999999998</v>
      </c>
      <c r="C629" s="15"/>
      <c r="D629" s="16">
        <f>IFERROR(VLOOKUP(A628,配息表[],2,FALSE),0)*G628</f>
        <v>0</v>
      </c>
      <c r="E629" s="4">
        <f>IF(MONTH(表格3[[#This Row],[Date]])&lt;&gt;MONTH(A628),貸款金額*貸款利率/12,0)</f>
        <v>0</v>
      </c>
      <c r="F629" s="19">
        <f>(表格3[[#This Row],[投入金額]]+表格3[[#This Row],[配息]]-表格3[[#This Row],[利息]])/表格3[[#This Row],[Close]]</f>
        <v>0</v>
      </c>
      <c r="G629" s="4">
        <f>表格3[[#This Row],[增減股數]]+G628</f>
        <v>26312.22326802637</v>
      </c>
      <c r="H629" s="17">
        <f>表格3[[#This Row],[累計股數]]*表格3[[#This Row],[Close]]</f>
        <v>1215401.06108504</v>
      </c>
      <c r="I629" s="17">
        <f>表格3[[#This Row],[資產價值]]-投入金額</f>
        <v>215401.06108503998</v>
      </c>
      <c r="J629" s="17">
        <f>自有資金+表格3[[#This Row],[損益金額]]</f>
        <v>1215401.06108504</v>
      </c>
      <c r="K629" s="18">
        <f>表格3[[#This Row],[損益金額]]/自有資金</f>
        <v>0.21540106108503998</v>
      </c>
    </row>
    <row r="630" spans="1:11" x14ac:dyDescent="0.4">
      <c r="A630" s="6">
        <v>43700</v>
      </c>
      <c r="B630" s="4">
        <v>46.850499999999997</v>
      </c>
      <c r="C630" s="15"/>
      <c r="D630" s="16">
        <f>IFERROR(VLOOKUP(A629,配息表[],2,FALSE),0)*G629</f>
        <v>0</v>
      </c>
      <c r="E630" s="4">
        <f>IF(MONTH(表格3[[#This Row],[Date]])&lt;&gt;MONTH(A629),貸款金額*貸款利率/12,0)</f>
        <v>0</v>
      </c>
      <c r="F630" s="19">
        <f>(表格3[[#This Row],[投入金額]]+表格3[[#This Row],[配息]]-表格3[[#This Row],[利息]])/表格3[[#This Row],[Close]]</f>
        <v>0</v>
      </c>
      <c r="G630" s="4">
        <f>表格3[[#This Row],[增減股數]]+G629</f>
        <v>26312.22326802637</v>
      </c>
      <c r="H630" s="17">
        <f>表格3[[#This Row],[累計股數]]*表格3[[#This Row],[Close]]</f>
        <v>1232740.8162186693</v>
      </c>
      <c r="I630" s="17">
        <f>表格3[[#This Row],[資產價值]]-投入金額</f>
        <v>232740.81621866929</v>
      </c>
      <c r="J630" s="17">
        <f>自有資金+表格3[[#This Row],[損益金額]]</f>
        <v>1232740.8162186693</v>
      </c>
      <c r="K630" s="18">
        <f>表格3[[#This Row],[損益金額]]/自有資金</f>
        <v>0.23274081621866929</v>
      </c>
    </row>
    <row r="631" spans="1:11" x14ac:dyDescent="0.4">
      <c r="A631" s="6">
        <v>43703</v>
      </c>
      <c r="B631" s="4">
        <v>46.800800000000002</v>
      </c>
      <c r="C631" s="15"/>
      <c r="D631" s="16">
        <f>IFERROR(VLOOKUP(A630,配息表[],2,FALSE),0)*G630</f>
        <v>0</v>
      </c>
      <c r="E631" s="4">
        <f>IF(MONTH(表格3[[#This Row],[Date]])&lt;&gt;MONTH(A630),貸款金額*貸款利率/12,0)</f>
        <v>0</v>
      </c>
      <c r="F631" s="19">
        <f>(表格3[[#This Row],[投入金額]]+表格3[[#This Row],[配息]]-表格3[[#This Row],[利息]])/表格3[[#This Row],[Close]]</f>
        <v>0</v>
      </c>
      <c r="G631" s="4">
        <f>表格3[[#This Row],[增減股數]]+G630</f>
        <v>26312.22326802637</v>
      </c>
      <c r="H631" s="17">
        <f>表格3[[#This Row],[累計股數]]*表格3[[#This Row],[Close]]</f>
        <v>1231433.0987222486</v>
      </c>
      <c r="I631" s="17">
        <f>表格3[[#This Row],[資產價值]]-投入金額</f>
        <v>231433.09872224857</v>
      </c>
      <c r="J631" s="17">
        <f>自有資金+表格3[[#This Row],[損益金額]]</f>
        <v>1231433.0987222486</v>
      </c>
      <c r="K631" s="18">
        <f>表格3[[#This Row],[損益金額]]/自有資金</f>
        <v>0.23143309872224857</v>
      </c>
    </row>
    <row r="632" spans="1:11" x14ac:dyDescent="0.4">
      <c r="A632" s="6">
        <v>43704</v>
      </c>
      <c r="B632" s="4">
        <v>47.401299999999999</v>
      </c>
      <c r="C632" s="15"/>
      <c r="D632" s="16">
        <f>IFERROR(VLOOKUP(A631,配息表[],2,FALSE),0)*G631</f>
        <v>0</v>
      </c>
      <c r="E632" s="4">
        <f>IF(MONTH(表格3[[#This Row],[Date]])&lt;&gt;MONTH(A631),貸款金額*貸款利率/12,0)</f>
        <v>0</v>
      </c>
      <c r="F632" s="19">
        <f>(表格3[[#This Row],[投入金額]]+表格3[[#This Row],[配息]]-表格3[[#This Row],[利息]])/表格3[[#This Row],[Close]]</f>
        <v>0</v>
      </c>
      <c r="G632" s="4">
        <f>表格3[[#This Row],[增減股數]]+G631</f>
        <v>26312.22326802637</v>
      </c>
      <c r="H632" s="17">
        <f>表格3[[#This Row],[累計股數]]*表格3[[#This Row],[Close]]</f>
        <v>1247233.5887946982</v>
      </c>
      <c r="I632" s="17">
        <f>表格3[[#This Row],[資產價值]]-投入金額</f>
        <v>247233.58879469824</v>
      </c>
      <c r="J632" s="17">
        <f>自有資金+表格3[[#This Row],[損益金額]]</f>
        <v>1247233.5887946982</v>
      </c>
      <c r="K632" s="18">
        <f>表格3[[#This Row],[損益金額]]/自有資金</f>
        <v>0.24723358879469823</v>
      </c>
    </row>
    <row r="633" spans="1:11" x14ac:dyDescent="0.4">
      <c r="A633" s="6">
        <v>43705</v>
      </c>
      <c r="B633" s="4">
        <v>47.698999999999998</v>
      </c>
      <c r="C633" s="15"/>
      <c r="D633" s="16">
        <f>IFERROR(VLOOKUP(A632,配息表[],2,FALSE),0)*G632</f>
        <v>0</v>
      </c>
      <c r="E633" s="4">
        <f>IF(MONTH(表格3[[#This Row],[Date]])&lt;&gt;MONTH(A632),貸款金額*貸款利率/12,0)</f>
        <v>0</v>
      </c>
      <c r="F633" s="19">
        <f>(表格3[[#This Row],[投入金額]]+表格3[[#This Row],[配息]]-表格3[[#This Row],[利息]])/表格3[[#This Row],[Close]]</f>
        <v>0</v>
      </c>
      <c r="G633" s="4">
        <f>表格3[[#This Row],[增減股數]]+G632</f>
        <v>26312.22326802637</v>
      </c>
      <c r="H633" s="17">
        <f>表格3[[#This Row],[累計股數]]*表格3[[#This Row],[Close]]</f>
        <v>1255066.7376615899</v>
      </c>
      <c r="I633" s="17">
        <f>表格3[[#This Row],[資產價值]]-投入金額</f>
        <v>255066.73766158987</v>
      </c>
      <c r="J633" s="17">
        <f>自有資金+表格3[[#This Row],[損益金額]]</f>
        <v>1255066.7376615899</v>
      </c>
      <c r="K633" s="18">
        <f>表格3[[#This Row],[損益金額]]/自有資金</f>
        <v>0.25506673766158988</v>
      </c>
    </row>
    <row r="634" spans="1:11" x14ac:dyDescent="0.4">
      <c r="A634" s="6">
        <v>43706</v>
      </c>
      <c r="B634" s="4">
        <v>47.235999999999997</v>
      </c>
      <c r="C634" s="15"/>
      <c r="D634" s="16">
        <f>IFERROR(VLOOKUP(A633,配息表[],2,FALSE),0)*G633</f>
        <v>0</v>
      </c>
      <c r="E634" s="4">
        <f>IF(MONTH(表格3[[#This Row],[Date]])&lt;&gt;MONTH(A633),貸款金額*貸款利率/12,0)</f>
        <v>0</v>
      </c>
      <c r="F634" s="19">
        <f>(表格3[[#This Row],[投入金額]]+表格3[[#This Row],[配息]]-表格3[[#This Row],[利息]])/表格3[[#This Row],[Close]]</f>
        <v>0</v>
      </c>
      <c r="G634" s="4">
        <f>表格3[[#This Row],[增減股數]]+G633</f>
        <v>26312.22326802637</v>
      </c>
      <c r="H634" s="17">
        <f>表格3[[#This Row],[累計股數]]*表格3[[#This Row],[Close]]</f>
        <v>1242884.1782884935</v>
      </c>
      <c r="I634" s="17">
        <f>表格3[[#This Row],[資產價值]]-投入金額</f>
        <v>242884.17828849354</v>
      </c>
      <c r="J634" s="17">
        <f>自有資金+表格3[[#This Row],[損益金額]]</f>
        <v>1242884.1782884935</v>
      </c>
      <c r="K634" s="18">
        <f>表格3[[#This Row],[損益金額]]/自有資金</f>
        <v>0.24288417828849354</v>
      </c>
    </row>
    <row r="635" spans="1:11" x14ac:dyDescent="0.4">
      <c r="A635" s="6">
        <v>43707</v>
      </c>
      <c r="B635" s="4">
        <v>47.2376</v>
      </c>
      <c r="C635" s="15"/>
      <c r="D635" s="16">
        <f>IFERROR(VLOOKUP(A634,配息表[],2,FALSE),0)*G634</f>
        <v>0</v>
      </c>
      <c r="E635" s="4">
        <f>IF(MONTH(表格3[[#This Row],[Date]])&lt;&gt;MONTH(A634),貸款金額*貸款利率/12,0)</f>
        <v>0</v>
      </c>
      <c r="F635" s="19">
        <f>(表格3[[#This Row],[投入金額]]+表格3[[#This Row],[配息]]-表格3[[#This Row],[利息]])/表格3[[#This Row],[Close]]</f>
        <v>0</v>
      </c>
      <c r="G635" s="4">
        <f>表格3[[#This Row],[增減股數]]+G634</f>
        <v>26312.22326802637</v>
      </c>
      <c r="H635" s="17">
        <f>表格3[[#This Row],[累計股數]]*表格3[[#This Row],[Close]]</f>
        <v>1242926.2778457224</v>
      </c>
      <c r="I635" s="17">
        <f>表格3[[#This Row],[資產價值]]-投入金額</f>
        <v>242926.27784572239</v>
      </c>
      <c r="J635" s="17">
        <f>自有資金+表格3[[#This Row],[損益金額]]</f>
        <v>1242926.2778457224</v>
      </c>
      <c r="K635" s="18">
        <f>表格3[[#This Row],[損益金額]]/自有資金</f>
        <v>0.24292627784572238</v>
      </c>
    </row>
    <row r="636" spans="1:11" x14ac:dyDescent="0.4">
      <c r="A636" s="6">
        <v>43711</v>
      </c>
      <c r="B636" s="4">
        <v>47.608699999999999</v>
      </c>
      <c r="C636" s="15"/>
      <c r="D636" s="16">
        <f>IFERROR(VLOOKUP(A635,配息表[],2,FALSE),0)*G635</f>
        <v>0</v>
      </c>
      <c r="E636" s="4">
        <f>IF(MONTH(表格3[[#This Row],[Date]])&lt;&gt;MONTH(A635),貸款金額*貸款利率/12,0)</f>
        <v>0</v>
      </c>
      <c r="F636" s="19">
        <f>(表格3[[#This Row],[投入金額]]+表格3[[#This Row],[配息]]-表格3[[#This Row],[利息]])/表格3[[#This Row],[Close]]</f>
        <v>0</v>
      </c>
      <c r="G636" s="4">
        <f>表格3[[#This Row],[增減股數]]+G635</f>
        <v>26312.22326802637</v>
      </c>
      <c r="H636" s="17">
        <f>表格3[[#This Row],[累計股數]]*表格3[[#This Row],[Close]]</f>
        <v>1252690.743900487</v>
      </c>
      <c r="I636" s="17">
        <f>表格3[[#This Row],[資產價值]]-投入金額</f>
        <v>252690.74390048697</v>
      </c>
      <c r="J636" s="17">
        <f>自有資金+表格3[[#This Row],[損益金額]]</f>
        <v>1252690.743900487</v>
      </c>
      <c r="K636" s="18">
        <f>表格3[[#This Row],[損益金額]]/自有資金</f>
        <v>0.25269074390048696</v>
      </c>
    </row>
    <row r="637" spans="1:11" x14ac:dyDescent="0.4">
      <c r="A637" s="6">
        <v>43712</v>
      </c>
      <c r="B637" s="4">
        <v>47.389899999999997</v>
      </c>
      <c r="C637" s="15"/>
      <c r="D637" s="16">
        <f>IFERROR(VLOOKUP(A636,配息表[],2,FALSE),0)*G636</f>
        <v>0</v>
      </c>
      <c r="E637" s="4">
        <f>IF(MONTH(表格3[[#This Row],[Date]])&lt;&gt;MONTH(A636),貸款金額*貸款利率/12,0)</f>
        <v>0</v>
      </c>
      <c r="F637" s="19">
        <f>(表格3[[#This Row],[投入金額]]+表格3[[#This Row],[配息]]-表格3[[#This Row],[利息]])/表格3[[#This Row],[Close]]</f>
        <v>0</v>
      </c>
      <c r="G637" s="4">
        <f>表格3[[#This Row],[增減股數]]+G636</f>
        <v>26312.22326802637</v>
      </c>
      <c r="H637" s="17">
        <f>表格3[[#This Row],[累計股數]]*表格3[[#This Row],[Close]]</f>
        <v>1246933.6294494427</v>
      </c>
      <c r="I637" s="17">
        <f>表格3[[#This Row],[資產價值]]-投入金額</f>
        <v>246933.62944944273</v>
      </c>
      <c r="J637" s="17">
        <f>自有資金+表格3[[#This Row],[損益金額]]</f>
        <v>1246933.6294494427</v>
      </c>
      <c r="K637" s="18">
        <f>表格3[[#This Row],[損益金額]]/自有資金</f>
        <v>0.24693362944944272</v>
      </c>
    </row>
    <row r="638" spans="1:11" x14ac:dyDescent="0.4">
      <c r="A638" s="6">
        <v>43713</v>
      </c>
      <c r="B638" s="4">
        <v>46.4925</v>
      </c>
      <c r="C638" s="15"/>
      <c r="D638" s="16">
        <f>IFERROR(VLOOKUP(A637,配息表[],2,FALSE),0)*G637</f>
        <v>0</v>
      </c>
      <c r="E638" s="4">
        <f>IF(MONTH(表格3[[#This Row],[Date]])&lt;&gt;MONTH(A637),貸款金額*貸款利率/12,0)</f>
        <v>0</v>
      </c>
      <c r="F638" s="19">
        <f>(表格3[[#This Row],[投入金額]]+表格3[[#This Row],[配息]]-表格3[[#This Row],[利息]])/表格3[[#This Row],[Close]]</f>
        <v>0</v>
      </c>
      <c r="G638" s="4">
        <f>表格3[[#This Row],[增減股數]]+G637</f>
        <v>26312.22326802637</v>
      </c>
      <c r="H638" s="17">
        <f>表格3[[#This Row],[累計股數]]*表格3[[#This Row],[Close]]</f>
        <v>1223321.0402887161</v>
      </c>
      <c r="I638" s="17">
        <f>表格3[[#This Row],[資產價值]]-投入金額</f>
        <v>223321.04028871609</v>
      </c>
      <c r="J638" s="17">
        <f>自有資金+表格3[[#This Row],[損益金額]]</f>
        <v>1223321.0402887161</v>
      </c>
      <c r="K638" s="18">
        <f>表格3[[#This Row],[損益金額]]/自有資金</f>
        <v>0.22332104028871608</v>
      </c>
    </row>
    <row r="639" spans="1:11" x14ac:dyDescent="0.4">
      <c r="A639" s="6">
        <v>43714</v>
      </c>
      <c r="B639" s="4">
        <v>46.696199999999997</v>
      </c>
      <c r="C639" s="15"/>
      <c r="D639" s="16">
        <f>IFERROR(VLOOKUP(A638,配息表[],2,FALSE),0)*G638</f>
        <v>0</v>
      </c>
      <c r="E639" s="4">
        <f>IF(MONTH(表格3[[#This Row],[Date]])&lt;&gt;MONTH(A638),貸款金額*貸款利率/12,0)</f>
        <v>0</v>
      </c>
      <c r="F639" s="19">
        <f>(表格3[[#This Row],[投入金額]]+表格3[[#This Row],[配息]]-表格3[[#This Row],[利息]])/表格3[[#This Row],[Close]]</f>
        <v>0</v>
      </c>
      <c r="G639" s="4">
        <f>表格3[[#This Row],[增減股數]]+G638</f>
        <v>26312.22326802637</v>
      </c>
      <c r="H639" s="17">
        <f>表格3[[#This Row],[累計股數]]*表格3[[#This Row],[Close]]</f>
        <v>1228680.840168413</v>
      </c>
      <c r="I639" s="17">
        <f>表格3[[#This Row],[資產價值]]-投入金額</f>
        <v>228680.84016841301</v>
      </c>
      <c r="J639" s="17">
        <f>自有資金+表格3[[#This Row],[損益金額]]</f>
        <v>1228680.840168413</v>
      </c>
      <c r="K639" s="18">
        <f>表格3[[#This Row],[損益金額]]/自有資金</f>
        <v>0.228680840168413</v>
      </c>
    </row>
    <row r="640" spans="1:11" x14ac:dyDescent="0.4">
      <c r="A640" s="6">
        <v>43717</v>
      </c>
      <c r="B640" s="4">
        <v>46.1083</v>
      </c>
      <c r="C640" s="15"/>
      <c r="D640" s="16">
        <f>IFERROR(VLOOKUP(A639,配息表[],2,FALSE),0)*G639</f>
        <v>0</v>
      </c>
      <c r="E640" s="4">
        <f>IF(MONTH(表格3[[#This Row],[Date]])&lt;&gt;MONTH(A639),貸款金額*貸款利率/12,0)</f>
        <v>0</v>
      </c>
      <c r="F640" s="19">
        <f>(表格3[[#This Row],[投入金額]]+表格3[[#This Row],[配息]]-表格3[[#This Row],[利息]])/表格3[[#This Row],[Close]]</f>
        <v>0</v>
      </c>
      <c r="G640" s="4">
        <f>表格3[[#This Row],[增減股數]]+G639</f>
        <v>26312.22326802637</v>
      </c>
      <c r="H640" s="17">
        <f>表格3[[#This Row],[累計股數]]*表格3[[#This Row],[Close]]</f>
        <v>1213211.8841091401</v>
      </c>
      <c r="I640" s="17">
        <f>表格3[[#This Row],[資產價值]]-投入金額</f>
        <v>213211.88410914014</v>
      </c>
      <c r="J640" s="17">
        <f>自有資金+表格3[[#This Row],[損益金額]]</f>
        <v>1213211.8841091401</v>
      </c>
      <c r="K640" s="18">
        <f>表格3[[#This Row],[損益金額]]/自有資金</f>
        <v>0.21321188410914013</v>
      </c>
    </row>
    <row r="641" spans="1:11" x14ac:dyDescent="0.4">
      <c r="A641" s="6">
        <v>43718</v>
      </c>
      <c r="B641" s="4">
        <v>45.329099999999997</v>
      </c>
      <c r="C641" s="15"/>
      <c r="D641" s="16">
        <f>IFERROR(VLOOKUP(A640,配息表[],2,FALSE),0)*G640</f>
        <v>0</v>
      </c>
      <c r="E641" s="4">
        <f>IF(MONTH(表格3[[#This Row],[Date]])&lt;&gt;MONTH(A640),貸款金額*貸款利率/12,0)</f>
        <v>0</v>
      </c>
      <c r="F641" s="19">
        <f>(表格3[[#This Row],[投入金額]]+表格3[[#This Row],[配息]]-表格3[[#This Row],[利息]])/表格3[[#This Row],[Close]]</f>
        <v>0</v>
      </c>
      <c r="G641" s="4">
        <f>表格3[[#This Row],[增減股數]]+G640</f>
        <v>26312.22326802637</v>
      </c>
      <c r="H641" s="17">
        <f>表格3[[#This Row],[累計股數]]*表格3[[#This Row],[Close]]</f>
        <v>1192709.3997386941</v>
      </c>
      <c r="I641" s="17">
        <f>表格3[[#This Row],[資產價值]]-投入金額</f>
        <v>192709.39973869408</v>
      </c>
      <c r="J641" s="17">
        <f>自有資金+表格3[[#This Row],[損益金額]]</f>
        <v>1192709.3997386941</v>
      </c>
      <c r="K641" s="18">
        <f>表格3[[#This Row],[損益金額]]/自有資金</f>
        <v>0.19270939973869408</v>
      </c>
    </row>
    <row r="642" spans="1:11" x14ac:dyDescent="0.4">
      <c r="A642" s="6">
        <v>43719</v>
      </c>
      <c r="B642" s="4">
        <v>45.0184</v>
      </c>
      <c r="C642" s="15"/>
      <c r="D642" s="16">
        <f>IFERROR(VLOOKUP(A641,配息表[],2,FALSE),0)*G641</f>
        <v>0</v>
      </c>
      <c r="E642" s="4">
        <f>IF(MONTH(表格3[[#This Row],[Date]])&lt;&gt;MONTH(A641),貸款金額*貸款利率/12,0)</f>
        <v>0</v>
      </c>
      <c r="F642" s="19">
        <f>(表格3[[#This Row],[投入金額]]+表格3[[#This Row],[配息]]-表格3[[#This Row],[利息]])/表格3[[#This Row],[Close]]</f>
        <v>0</v>
      </c>
      <c r="G642" s="4">
        <f>表格3[[#This Row],[增減股數]]+G641</f>
        <v>26312.22326802637</v>
      </c>
      <c r="H642" s="17">
        <f>表格3[[#This Row],[累計股數]]*表格3[[#This Row],[Close]]</f>
        <v>1184534.1919693183</v>
      </c>
      <c r="I642" s="17">
        <f>表格3[[#This Row],[資產價值]]-投入金額</f>
        <v>184534.19196931832</v>
      </c>
      <c r="J642" s="17">
        <f>自有資金+表格3[[#This Row],[損益金額]]</f>
        <v>1184534.1919693183</v>
      </c>
      <c r="K642" s="18">
        <f>表格3[[#This Row],[損益金額]]/自有資金</f>
        <v>0.18453419196931831</v>
      </c>
    </row>
    <row r="643" spans="1:11" x14ac:dyDescent="0.4">
      <c r="A643" s="6">
        <v>43720</v>
      </c>
      <c r="B643" s="4">
        <v>44.239400000000003</v>
      </c>
      <c r="C643" s="15"/>
      <c r="D643" s="16">
        <f>IFERROR(VLOOKUP(A642,配息表[],2,FALSE),0)*G642</f>
        <v>0</v>
      </c>
      <c r="E643" s="4">
        <f>IF(MONTH(表格3[[#This Row],[Date]])&lt;&gt;MONTH(A642),貸款金額*貸款利率/12,0)</f>
        <v>0</v>
      </c>
      <c r="F643" s="19">
        <f>(表格3[[#This Row],[投入金額]]+表格3[[#This Row],[配息]]-表格3[[#This Row],[利息]])/表格3[[#This Row],[Close]]</f>
        <v>0</v>
      </c>
      <c r="G643" s="4">
        <f>表格3[[#This Row],[增減股數]]+G642</f>
        <v>26312.22326802637</v>
      </c>
      <c r="H643" s="17">
        <f>表格3[[#This Row],[累計股數]]*表格3[[#This Row],[Close]]</f>
        <v>1164036.9700435258</v>
      </c>
      <c r="I643" s="17">
        <f>表格3[[#This Row],[資產價值]]-投入金額</f>
        <v>164036.9700435258</v>
      </c>
      <c r="J643" s="17">
        <f>自有資金+表格3[[#This Row],[損益金額]]</f>
        <v>1164036.9700435258</v>
      </c>
      <c r="K643" s="18">
        <f>表格3[[#This Row],[損益金額]]/自有資金</f>
        <v>0.1640369700435258</v>
      </c>
    </row>
    <row r="644" spans="1:11" x14ac:dyDescent="0.4">
      <c r="A644" s="6">
        <v>43724</v>
      </c>
      <c r="B644" s="4">
        <v>43.827399999999997</v>
      </c>
      <c r="C644" s="15"/>
      <c r="D644" s="16">
        <f>IFERROR(VLOOKUP(A643,配息表[],2,FALSE),0)*G643</f>
        <v>0</v>
      </c>
      <c r="E644" s="4">
        <f>IF(MONTH(表格3[[#This Row],[Date]])&lt;&gt;MONTH(A643),貸款金額*貸款利率/12,0)</f>
        <v>0</v>
      </c>
      <c r="F644" s="19">
        <f>(表格3[[#This Row],[投入金額]]+表格3[[#This Row],[配息]]-表格3[[#This Row],[利息]])/表格3[[#This Row],[Close]]</f>
        <v>0</v>
      </c>
      <c r="G644" s="4">
        <f>表格3[[#This Row],[增減股數]]+G643</f>
        <v>26312.22326802637</v>
      </c>
      <c r="H644" s="17">
        <f>表格3[[#This Row],[累計股數]]*表格3[[#This Row],[Close]]</f>
        <v>1153196.334057099</v>
      </c>
      <c r="I644" s="17">
        <f>表格3[[#This Row],[資產價值]]-投入金額</f>
        <v>153196.33405709895</v>
      </c>
      <c r="J644" s="17">
        <f>自有資金+表格3[[#This Row],[損益金額]]</f>
        <v>1153196.334057099</v>
      </c>
      <c r="K644" s="18">
        <f>表格3[[#This Row],[損益金額]]/自有資金</f>
        <v>0.15319633405709895</v>
      </c>
    </row>
    <row r="645" spans="1:11" x14ac:dyDescent="0.4">
      <c r="A645" s="6">
        <v>43725</v>
      </c>
      <c r="B645" s="4">
        <v>44.231099999999998</v>
      </c>
      <c r="C645" s="15"/>
      <c r="D645" s="16">
        <f>IFERROR(VLOOKUP(A644,配息表[],2,FALSE),0)*G644</f>
        <v>0</v>
      </c>
      <c r="E645" s="4">
        <f>IF(MONTH(表格3[[#This Row],[Date]])&lt;&gt;MONTH(A644),貸款金額*貸款利率/12,0)</f>
        <v>0</v>
      </c>
      <c r="F645" s="19">
        <f>(表格3[[#This Row],[投入金額]]+表格3[[#This Row],[配息]]-表格3[[#This Row],[利息]])/表格3[[#This Row],[Close]]</f>
        <v>0</v>
      </c>
      <c r="G645" s="4">
        <f>表格3[[#This Row],[增減股數]]+G644</f>
        <v>26312.22326802637</v>
      </c>
      <c r="H645" s="17">
        <f>表格3[[#This Row],[累計股數]]*表格3[[#This Row],[Close]]</f>
        <v>1163818.5785904012</v>
      </c>
      <c r="I645" s="17">
        <f>表格3[[#This Row],[資產價值]]-投入金額</f>
        <v>163818.57859040122</v>
      </c>
      <c r="J645" s="17">
        <f>自有資金+表格3[[#This Row],[損益金額]]</f>
        <v>1163818.5785904012</v>
      </c>
      <c r="K645" s="18">
        <f>表格3[[#This Row],[損益金額]]/自有資金</f>
        <v>0.16381857859040122</v>
      </c>
    </row>
    <row r="646" spans="1:11" x14ac:dyDescent="0.4">
      <c r="A646" s="6">
        <v>43726</v>
      </c>
      <c r="B646" s="4">
        <v>44.465699999999998</v>
      </c>
      <c r="C646" s="15"/>
      <c r="D646" s="16">
        <f>IFERROR(VLOOKUP(A645,配息表[],2,FALSE),0)*G645</f>
        <v>0</v>
      </c>
      <c r="E646" s="4">
        <f>IF(MONTH(表格3[[#This Row],[Date]])&lt;&gt;MONTH(A645),貸款金額*貸款利率/12,0)</f>
        <v>0</v>
      </c>
      <c r="F646" s="19">
        <f>(表格3[[#This Row],[投入金額]]+表格3[[#This Row],[配息]]-表格3[[#This Row],[利息]])/表格3[[#This Row],[Close]]</f>
        <v>0</v>
      </c>
      <c r="G646" s="4">
        <f>表格3[[#This Row],[增減股數]]+G645</f>
        <v>26312.22326802637</v>
      </c>
      <c r="H646" s="17">
        <f>表格3[[#This Row],[累計股數]]*表格3[[#This Row],[Close]]</f>
        <v>1169991.4261690802</v>
      </c>
      <c r="I646" s="17">
        <f>表格3[[#This Row],[資產價值]]-投入金額</f>
        <v>169991.42616908019</v>
      </c>
      <c r="J646" s="17">
        <f>自有資金+表格3[[#This Row],[損益金額]]</f>
        <v>1169991.4261690802</v>
      </c>
      <c r="K646" s="18">
        <f>表格3[[#This Row],[損益金額]]/自有資金</f>
        <v>0.1699914261690802</v>
      </c>
    </row>
    <row r="647" spans="1:11" x14ac:dyDescent="0.4">
      <c r="A647" s="6">
        <v>43727</v>
      </c>
      <c r="B647" s="4">
        <v>44.694400000000002</v>
      </c>
      <c r="C647" s="15"/>
      <c r="D647" s="16">
        <f>IFERROR(VLOOKUP(A646,配息表[],2,FALSE),0)*G646</f>
        <v>0</v>
      </c>
      <c r="E647" s="4">
        <f>IF(MONTH(表格3[[#This Row],[Date]])&lt;&gt;MONTH(A646),貸款金額*貸款利率/12,0)</f>
        <v>0</v>
      </c>
      <c r="F647" s="19">
        <f>(表格3[[#This Row],[投入金額]]+表格3[[#This Row],[配息]]-表格3[[#This Row],[利息]])/表格3[[#This Row],[Close]]</f>
        <v>0</v>
      </c>
      <c r="G647" s="4">
        <f>表格3[[#This Row],[增減股數]]+G646</f>
        <v>26312.22326802637</v>
      </c>
      <c r="H647" s="17">
        <f>表格3[[#This Row],[累計股數]]*表格3[[#This Row],[Close]]</f>
        <v>1176009.0316304779</v>
      </c>
      <c r="I647" s="17">
        <f>表格3[[#This Row],[資產價值]]-投入金額</f>
        <v>176009.03163047787</v>
      </c>
      <c r="J647" s="17">
        <f>自有資金+表格3[[#This Row],[損益金額]]</f>
        <v>1176009.0316304779</v>
      </c>
      <c r="K647" s="18">
        <f>表格3[[#This Row],[損益金額]]/自有資金</f>
        <v>0.17600903163047787</v>
      </c>
    </row>
    <row r="648" spans="1:11" x14ac:dyDescent="0.4">
      <c r="A648" s="6">
        <v>43728</v>
      </c>
      <c r="B648" s="4">
        <v>44.765500000000003</v>
      </c>
      <c r="C648" s="15"/>
      <c r="D648" s="16">
        <f>IFERROR(VLOOKUP(A647,配息表[],2,FALSE),0)*G647</f>
        <v>0</v>
      </c>
      <c r="E648" s="4">
        <f>IF(MONTH(表格3[[#This Row],[Date]])&lt;&gt;MONTH(A647),貸款金額*貸款利率/12,0)</f>
        <v>0</v>
      </c>
      <c r="F648" s="19">
        <f>(表格3[[#This Row],[投入金額]]+表格3[[#This Row],[配息]]-表格3[[#This Row],[利息]])/表格3[[#This Row],[Close]]</f>
        <v>0</v>
      </c>
      <c r="G648" s="4">
        <f>表格3[[#This Row],[增減股數]]+G647</f>
        <v>26312.22326802637</v>
      </c>
      <c r="H648" s="17">
        <f>表格3[[#This Row],[累計股數]]*表格3[[#This Row],[Close]]</f>
        <v>1177879.8307048345</v>
      </c>
      <c r="I648" s="17">
        <f>表格3[[#This Row],[資產價值]]-投入金額</f>
        <v>177879.83070483455</v>
      </c>
      <c r="J648" s="17">
        <f>自有資金+表格3[[#This Row],[損益金額]]</f>
        <v>1177879.8307048345</v>
      </c>
      <c r="K648" s="18">
        <f>表格3[[#This Row],[損益金額]]/自有資金</f>
        <v>0.17787983070483454</v>
      </c>
    </row>
    <row r="649" spans="1:11" x14ac:dyDescent="0.4">
      <c r="A649" s="6">
        <v>43731</v>
      </c>
      <c r="B649" s="4">
        <v>45.235999999999997</v>
      </c>
      <c r="C649" s="15"/>
      <c r="D649" s="16">
        <f>IFERROR(VLOOKUP(A648,配息表[],2,FALSE),0)*G648</f>
        <v>7367.422515047384</v>
      </c>
      <c r="E649" s="4">
        <f>IF(MONTH(表格3[[#This Row],[Date]])&lt;&gt;MONTH(A648),貸款金額*貸款利率/12,0)</f>
        <v>0</v>
      </c>
      <c r="F649" s="19">
        <f>(表格3[[#This Row],[投入金額]]+表格3[[#This Row],[配息]]-表格3[[#This Row],[利息]])/表格3[[#This Row],[Close]]</f>
        <v>162.86635677441384</v>
      </c>
      <c r="G649" s="4">
        <f>表格3[[#This Row],[增減股數]]+G648</f>
        <v>26475.089624800785</v>
      </c>
      <c r="H649" s="17">
        <f>表格3[[#This Row],[累計股數]]*表格3[[#This Row],[Close]]</f>
        <v>1197627.1542674883</v>
      </c>
      <c r="I649" s="17">
        <f>表格3[[#This Row],[資產價值]]-投入金額</f>
        <v>197627.15426748828</v>
      </c>
      <c r="J649" s="17">
        <f>自有資金+表格3[[#This Row],[損益金額]]</f>
        <v>1197627.1542674883</v>
      </c>
      <c r="K649" s="18">
        <f>表格3[[#This Row],[損益金額]]/自有資金</f>
        <v>0.19762715426748828</v>
      </c>
    </row>
    <row r="650" spans="1:11" x14ac:dyDescent="0.4">
      <c r="A650" s="6">
        <v>43732</v>
      </c>
      <c r="B650" s="4">
        <v>45.720100000000002</v>
      </c>
      <c r="C650" s="15"/>
      <c r="D650" s="16">
        <f>IFERROR(VLOOKUP(A649,配息表[],2,FALSE),0)*G649</f>
        <v>0</v>
      </c>
      <c r="E650" s="4">
        <f>IF(MONTH(表格3[[#This Row],[Date]])&lt;&gt;MONTH(A649),貸款金額*貸款利率/12,0)</f>
        <v>0</v>
      </c>
      <c r="F650" s="19">
        <f>(表格3[[#This Row],[投入金額]]+表格3[[#This Row],[配息]]-表格3[[#This Row],[利息]])/表格3[[#This Row],[Close]]</f>
        <v>0</v>
      </c>
      <c r="G650" s="4">
        <f>表格3[[#This Row],[增減股數]]+G649</f>
        <v>26475.089624800785</v>
      </c>
      <c r="H650" s="17">
        <f>表格3[[#This Row],[累計股數]]*表格3[[#This Row],[Close]]</f>
        <v>1210443.7451548544</v>
      </c>
      <c r="I650" s="17">
        <f>表格3[[#This Row],[資產價值]]-投入金額</f>
        <v>210443.74515485438</v>
      </c>
      <c r="J650" s="17">
        <f>自有資金+表格3[[#This Row],[損益金額]]</f>
        <v>1210443.7451548544</v>
      </c>
      <c r="K650" s="18">
        <f>表格3[[#This Row],[損益金額]]/自有資金</f>
        <v>0.21044374515485437</v>
      </c>
    </row>
    <row r="651" spans="1:11" x14ac:dyDescent="0.4">
      <c r="A651" s="6">
        <v>43733</v>
      </c>
      <c r="B651" s="4">
        <v>45.017299999999999</v>
      </c>
      <c r="C651" s="15"/>
      <c r="D651" s="16">
        <f>IFERROR(VLOOKUP(A650,配息表[],2,FALSE),0)*G650</f>
        <v>0</v>
      </c>
      <c r="E651" s="4">
        <f>IF(MONTH(表格3[[#This Row],[Date]])&lt;&gt;MONTH(A650),貸款金額*貸款利率/12,0)</f>
        <v>0</v>
      </c>
      <c r="F651" s="19">
        <f>(表格3[[#This Row],[投入金額]]+表格3[[#This Row],[配息]]-表格3[[#This Row],[利息]])/表格3[[#This Row],[Close]]</f>
        <v>0</v>
      </c>
      <c r="G651" s="4">
        <f>表格3[[#This Row],[增減股數]]+G650</f>
        <v>26475.089624800785</v>
      </c>
      <c r="H651" s="17">
        <f>表格3[[#This Row],[累計股數]]*表格3[[#This Row],[Close]]</f>
        <v>1191837.0521665444</v>
      </c>
      <c r="I651" s="17">
        <f>表格3[[#This Row],[資產價值]]-投入金額</f>
        <v>191837.05216654437</v>
      </c>
      <c r="J651" s="17">
        <f>自有資金+表格3[[#This Row],[損益金額]]</f>
        <v>1191837.0521665444</v>
      </c>
      <c r="K651" s="18">
        <f>表格3[[#This Row],[損益金額]]/自有資金</f>
        <v>0.19183705216654437</v>
      </c>
    </row>
    <row r="652" spans="1:11" x14ac:dyDescent="0.4">
      <c r="A652" s="6">
        <v>43734</v>
      </c>
      <c r="B652" s="4">
        <v>45.439100000000003</v>
      </c>
      <c r="C652" s="15"/>
      <c r="D652" s="16">
        <f>IFERROR(VLOOKUP(A651,配息表[],2,FALSE),0)*G651</f>
        <v>0</v>
      </c>
      <c r="E652" s="4">
        <f>IF(MONTH(表格3[[#This Row],[Date]])&lt;&gt;MONTH(A651),貸款金額*貸款利率/12,0)</f>
        <v>0</v>
      </c>
      <c r="F652" s="19">
        <f>(表格3[[#This Row],[投入金額]]+表格3[[#This Row],[配息]]-表格3[[#This Row],[利息]])/表格3[[#This Row],[Close]]</f>
        <v>0</v>
      </c>
      <c r="G652" s="4">
        <f>表格3[[#This Row],[增減股數]]+G651</f>
        <v>26475.089624800785</v>
      </c>
      <c r="H652" s="17">
        <f>表格3[[#This Row],[累計股數]]*表格3[[#This Row],[Close]]</f>
        <v>1203004.2449702853</v>
      </c>
      <c r="I652" s="17">
        <f>表格3[[#This Row],[資產價值]]-投入金額</f>
        <v>203004.24497028533</v>
      </c>
      <c r="J652" s="17">
        <f>自有資金+表格3[[#This Row],[損益金額]]</f>
        <v>1203004.2449702853</v>
      </c>
      <c r="K652" s="18">
        <f>表格3[[#This Row],[損益金額]]/自有資金</f>
        <v>0.20300424497028532</v>
      </c>
    </row>
    <row r="653" spans="1:11" x14ac:dyDescent="0.4">
      <c r="A653" s="6">
        <v>43735</v>
      </c>
      <c r="B653" s="4">
        <v>45.484400000000001</v>
      </c>
      <c r="C653" s="15"/>
      <c r="D653" s="16">
        <f>IFERROR(VLOOKUP(A652,配息表[],2,FALSE),0)*G652</f>
        <v>0</v>
      </c>
      <c r="E653" s="4">
        <f>IF(MONTH(表格3[[#This Row],[Date]])&lt;&gt;MONTH(A652),貸款金額*貸款利率/12,0)</f>
        <v>0</v>
      </c>
      <c r="F653" s="19">
        <f>(表格3[[#This Row],[投入金額]]+表格3[[#This Row],[配息]]-表格3[[#This Row],[利息]])/表格3[[#This Row],[Close]]</f>
        <v>0</v>
      </c>
      <c r="G653" s="4">
        <f>表格3[[#This Row],[增減股數]]+G652</f>
        <v>26475.089624800785</v>
      </c>
      <c r="H653" s="17">
        <f>表格3[[#This Row],[累計股數]]*表格3[[#This Row],[Close]]</f>
        <v>1204203.5665302889</v>
      </c>
      <c r="I653" s="17">
        <f>表格3[[#This Row],[資產價值]]-投入金額</f>
        <v>204203.5665302889</v>
      </c>
      <c r="J653" s="17">
        <f>自有資金+表格3[[#This Row],[損益金額]]</f>
        <v>1204203.5665302889</v>
      </c>
      <c r="K653" s="18">
        <f>表格3[[#This Row],[損益金額]]/自有資金</f>
        <v>0.2042035665302889</v>
      </c>
    </row>
    <row r="654" spans="1:11" x14ac:dyDescent="0.4">
      <c r="A654" s="6">
        <v>43739</v>
      </c>
      <c r="B654" s="4">
        <v>45.670400000000001</v>
      </c>
      <c r="C654" s="15"/>
      <c r="D654" s="16">
        <f>IFERROR(VLOOKUP(A653,配息表[],2,FALSE),0)*G653</f>
        <v>0</v>
      </c>
      <c r="E654" s="4">
        <f>IF(MONTH(表格3[[#This Row],[Date]])&lt;&gt;MONTH(A653),貸款金額*貸款利率/12,0)</f>
        <v>0</v>
      </c>
      <c r="F654" s="19">
        <f>(表格3[[#This Row],[投入金額]]+表格3[[#This Row],[配息]]-表格3[[#This Row],[利息]])/表格3[[#This Row],[Close]]</f>
        <v>0</v>
      </c>
      <c r="G654" s="4">
        <f>表格3[[#This Row],[增減股數]]+G653</f>
        <v>26475.089624800785</v>
      </c>
      <c r="H654" s="17">
        <f>表格3[[#This Row],[累計股數]]*表格3[[#This Row],[Close]]</f>
        <v>1209127.9332005018</v>
      </c>
      <c r="I654" s="17">
        <f>表格3[[#This Row],[資產價值]]-投入金額</f>
        <v>209127.93320050184</v>
      </c>
      <c r="J654" s="17">
        <f>自有資金+表格3[[#This Row],[損益金額]]</f>
        <v>1209127.9332005018</v>
      </c>
      <c r="K654" s="18">
        <f>表格3[[#This Row],[損益金額]]/自有資金</f>
        <v>0.20912793320050183</v>
      </c>
    </row>
    <row r="655" spans="1:11" x14ac:dyDescent="0.4">
      <c r="A655" s="6">
        <v>43740</v>
      </c>
      <c r="B655" s="4">
        <v>45.887700000000002</v>
      </c>
      <c r="C655" s="15"/>
      <c r="D655" s="16">
        <f>IFERROR(VLOOKUP(A654,配息表[],2,FALSE),0)*G654</f>
        <v>0</v>
      </c>
      <c r="E655" s="4">
        <f>IF(MONTH(表格3[[#This Row],[Date]])&lt;&gt;MONTH(A654),貸款金額*貸款利率/12,0)</f>
        <v>0</v>
      </c>
      <c r="F655" s="19">
        <f>(表格3[[#This Row],[投入金額]]+表格3[[#This Row],[配息]]-表格3[[#This Row],[利息]])/表格3[[#This Row],[Close]]</f>
        <v>0</v>
      </c>
      <c r="G655" s="4">
        <f>表格3[[#This Row],[增減股數]]+G654</f>
        <v>26475.089624800785</v>
      </c>
      <c r="H655" s="17">
        <f>表格3[[#This Row],[累計股數]]*表格3[[#This Row],[Close]]</f>
        <v>1214880.970175971</v>
      </c>
      <c r="I655" s="17">
        <f>表格3[[#This Row],[資產價值]]-投入金額</f>
        <v>214880.97017597104</v>
      </c>
      <c r="J655" s="17">
        <f>自有資金+表格3[[#This Row],[損益金額]]</f>
        <v>1214880.970175971</v>
      </c>
      <c r="K655" s="18">
        <f>表格3[[#This Row],[損益金額]]/自有資金</f>
        <v>0.21488097017597105</v>
      </c>
    </row>
    <row r="656" spans="1:11" x14ac:dyDescent="0.4">
      <c r="A656" s="6">
        <v>43741</v>
      </c>
      <c r="B656" s="4">
        <v>46.268799999999999</v>
      </c>
      <c r="C656" s="15"/>
      <c r="D656" s="16">
        <f>IFERROR(VLOOKUP(A655,配息表[],2,FALSE),0)*G655</f>
        <v>0</v>
      </c>
      <c r="E656" s="4">
        <f>IF(MONTH(表格3[[#This Row],[Date]])&lt;&gt;MONTH(A655),貸款金額*貸款利率/12,0)</f>
        <v>0</v>
      </c>
      <c r="F656" s="19">
        <f>(表格3[[#This Row],[投入金額]]+表格3[[#This Row],[配息]]-表格3[[#This Row],[利息]])/表格3[[#This Row],[Close]]</f>
        <v>0</v>
      </c>
      <c r="G656" s="4">
        <f>表格3[[#This Row],[增減股數]]+G655</f>
        <v>26475.089624800785</v>
      </c>
      <c r="H656" s="17">
        <f>表格3[[#This Row],[累計股數]]*表格3[[#This Row],[Close]]</f>
        <v>1224970.6268319825</v>
      </c>
      <c r="I656" s="17">
        <f>表格3[[#This Row],[資產價值]]-投入金額</f>
        <v>224970.62683198252</v>
      </c>
      <c r="J656" s="17">
        <f>自有資金+表格3[[#This Row],[損益金額]]</f>
        <v>1224970.6268319825</v>
      </c>
      <c r="K656" s="18">
        <f>表格3[[#This Row],[損益金額]]/自有資金</f>
        <v>0.22497062683198252</v>
      </c>
    </row>
    <row r="657" spans="1:11" x14ac:dyDescent="0.4">
      <c r="A657" s="6">
        <v>43742</v>
      </c>
      <c r="B657" s="4">
        <v>46.351199999999999</v>
      </c>
      <c r="C657" s="15"/>
      <c r="D657" s="16">
        <f>IFERROR(VLOOKUP(A656,配息表[],2,FALSE),0)*G656</f>
        <v>0</v>
      </c>
      <c r="E657" s="4">
        <f>IF(MONTH(表格3[[#This Row],[Date]])&lt;&gt;MONTH(A656),貸款金額*貸款利率/12,0)</f>
        <v>0</v>
      </c>
      <c r="F657" s="19">
        <f>(表格3[[#This Row],[投入金額]]+表格3[[#This Row],[配息]]-表格3[[#This Row],[利息]])/表格3[[#This Row],[Close]]</f>
        <v>0</v>
      </c>
      <c r="G657" s="4">
        <f>表格3[[#This Row],[增減股數]]+G656</f>
        <v>26475.089624800785</v>
      </c>
      <c r="H657" s="17">
        <f>表格3[[#This Row],[累計股數]]*表格3[[#This Row],[Close]]</f>
        <v>1227152.174217066</v>
      </c>
      <c r="I657" s="17">
        <f>表格3[[#This Row],[資產價值]]-投入金額</f>
        <v>227152.17421706603</v>
      </c>
      <c r="J657" s="17">
        <f>自有資金+表格3[[#This Row],[損益金額]]</f>
        <v>1227152.174217066</v>
      </c>
      <c r="K657" s="18">
        <f>表格3[[#This Row],[損益金額]]/自有資金</f>
        <v>0.22715217421706602</v>
      </c>
    </row>
    <row r="658" spans="1:11" x14ac:dyDescent="0.4">
      <c r="A658" s="6">
        <v>43745</v>
      </c>
      <c r="B658" s="4">
        <v>46.026800000000001</v>
      </c>
      <c r="C658" s="15"/>
      <c r="D658" s="16">
        <f>IFERROR(VLOOKUP(A657,配息表[],2,FALSE),0)*G657</f>
        <v>0</v>
      </c>
      <c r="E658" s="4">
        <f>IF(MONTH(表格3[[#This Row],[Date]])&lt;&gt;MONTH(A657),貸款金額*貸款利率/12,0)</f>
        <v>0</v>
      </c>
      <c r="F658" s="19">
        <f>(表格3[[#This Row],[投入金額]]+表格3[[#This Row],[配息]]-表格3[[#This Row],[利息]])/表格3[[#This Row],[Close]]</f>
        <v>0</v>
      </c>
      <c r="G658" s="4">
        <f>表格3[[#This Row],[增減股數]]+G657</f>
        <v>26475.089624800785</v>
      </c>
      <c r="H658" s="17">
        <f>表格3[[#This Row],[累計股數]]*表格3[[#This Row],[Close]]</f>
        <v>1218563.6551427809</v>
      </c>
      <c r="I658" s="17">
        <f>表格3[[#This Row],[資產價值]]-投入金額</f>
        <v>218563.65514278086</v>
      </c>
      <c r="J658" s="17">
        <f>自有資金+表格3[[#This Row],[損益金額]]</f>
        <v>1218563.6551427809</v>
      </c>
      <c r="K658" s="18">
        <f>表格3[[#This Row],[損益金額]]/自有資金</f>
        <v>0.21856365514278087</v>
      </c>
    </row>
    <row r="659" spans="1:11" x14ac:dyDescent="0.4">
      <c r="A659" s="6">
        <v>43746</v>
      </c>
      <c r="B659" s="4">
        <v>45.899900000000002</v>
      </c>
      <c r="C659" s="15"/>
      <c r="D659" s="16">
        <f>IFERROR(VLOOKUP(A658,配息表[],2,FALSE),0)*G658</f>
        <v>0</v>
      </c>
      <c r="E659" s="4">
        <f>IF(MONTH(表格3[[#This Row],[Date]])&lt;&gt;MONTH(A658),貸款金額*貸款利率/12,0)</f>
        <v>0</v>
      </c>
      <c r="F659" s="19">
        <f>(表格3[[#This Row],[投入金額]]+表格3[[#This Row],[配息]]-表格3[[#This Row],[利息]])/表格3[[#This Row],[Close]]</f>
        <v>0</v>
      </c>
      <c r="G659" s="4">
        <f>表格3[[#This Row],[增減股數]]+G658</f>
        <v>26475.089624800785</v>
      </c>
      <c r="H659" s="17">
        <f>表格3[[#This Row],[累計股數]]*表格3[[#This Row],[Close]]</f>
        <v>1215203.9662693937</v>
      </c>
      <c r="I659" s="17">
        <f>表格3[[#This Row],[資產價值]]-投入金額</f>
        <v>215203.96626939368</v>
      </c>
      <c r="J659" s="17">
        <f>自有資金+表格3[[#This Row],[損益金額]]</f>
        <v>1215203.9662693937</v>
      </c>
      <c r="K659" s="18">
        <f>表格3[[#This Row],[損益金額]]/自有資金</f>
        <v>0.21520396626939367</v>
      </c>
    </row>
    <row r="660" spans="1:11" x14ac:dyDescent="0.4">
      <c r="A660" s="6">
        <v>43747</v>
      </c>
      <c r="B660" s="4">
        <v>45.558199999999999</v>
      </c>
      <c r="C660" s="15"/>
      <c r="D660" s="16">
        <f>IFERROR(VLOOKUP(A659,配息表[],2,FALSE),0)*G659</f>
        <v>0</v>
      </c>
      <c r="E660" s="4">
        <f>IF(MONTH(表格3[[#This Row],[Date]])&lt;&gt;MONTH(A659),貸款金額*貸款利率/12,0)</f>
        <v>0</v>
      </c>
      <c r="F660" s="19">
        <f>(表格3[[#This Row],[投入金額]]+表格3[[#This Row],[配息]]-表格3[[#This Row],[利息]])/表格3[[#This Row],[Close]]</f>
        <v>0</v>
      </c>
      <c r="G660" s="4">
        <f>表格3[[#This Row],[增減股數]]+G659</f>
        <v>26475.089624800785</v>
      </c>
      <c r="H660" s="17">
        <f>表格3[[#This Row],[累計股數]]*表格3[[#This Row],[Close]]</f>
        <v>1206157.4281445991</v>
      </c>
      <c r="I660" s="17">
        <f>表格3[[#This Row],[資產價值]]-投入金額</f>
        <v>206157.42814459908</v>
      </c>
      <c r="J660" s="17">
        <f>自有資金+表格3[[#This Row],[損益金額]]</f>
        <v>1206157.4281445991</v>
      </c>
      <c r="K660" s="18">
        <f>表格3[[#This Row],[損益金額]]/自有資金</f>
        <v>0.20615742814459909</v>
      </c>
    </row>
    <row r="661" spans="1:11" x14ac:dyDescent="0.4">
      <c r="A661" s="6">
        <v>43752</v>
      </c>
      <c r="B661" s="4">
        <v>44.412500000000001</v>
      </c>
      <c r="C661" s="15"/>
      <c r="D661" s="16">
        <f>IFERROR(VLOOKUP(A660,配息表[],2,FALSE),0)*G660</f>
        <v>0</v>
      </c>
      <c r="E661" s="4">
        <f>IF(MONTH(表格3[[#This Row],[Date]])&lt;&gt;MONTH(A660),貸款金額*貸款利率/12,0)</f>
        <v>0</v>
      </c>
      <c r="F661" s="19">
        <f>(表格3[[#This Row],[投入金額]]+表格3[[#This Row],[配息]]-表格3[[#This Row],[利息]])/表格3[[#This Row],[Close]]</f>
        <v>0</v>
      </c>
      <c r="G661" s="4">
        <f>表格3[[#This Row],[增減股數]]+G660</f>
        <v>26475.089624800785</v>
      </c>
      <c r="H661" s="17">
        <f>表格3[[#This Row],[累計股數]]*表格3[[#This Row],[Close]]</f>
        <v>1175824.917961465</v>
      </c>
      <c r="I661" s="17">
        <f>表格3[[#This Row],[資產價值]]-投入金額</f>
        <v>175824.91796146496</v>
      </c>
      <c r="J661" s="17">
        <f>自有資金+表格3[[#This Row],[損益金額]]</f>
        <v>1175824.917961465</v>
      </c>
      <c r="K661" s="18">
        <f>表格3[[#This Row],[損益金額]]/自有資金</f>
        <v>0.17582491796146496</v>
      </c>
    </row>
    <row r="662" spans="1:11" x14ac:dyDescent="0.4">
      <c r="A662" s="6">
        <v>43753</v>
      </c>
      <c r="B662" s="4">
        <v>44.057899999999997</v>
      </c>
      <c r="C662" s="15"/>
      <c r="D662" s="16">
        <f>IFERROR(VLOOKUP(A661,配息表[],2,FALSE),0)*G661</f>
        <v>0</v>
      </c>
      <c r="E662" s="4">
        <f>IF(MONTH(表格3[[#This Row],[Date]])&lt;&gt;MONTH(A661),貸款金額*貸款利率/12,0)</f>
        <v>0</v>
      </c>
      <c r="F662" s="19">
        <f>(表格3[[#This Row],[投入金額]]+表格3[[#This Row],[配息]]-表格3[[#This Row],[利息]])/表格3[[#This Row],[Close]]</f>
        <v>0</v>
      </c>
      <c r="G662" s="4">
        <f>表格3[[#This Row],[增減股數]]+G661</f>
        <v>26475.089624800785</v>
      </c>
      <c r="H662" s="17">
        <f>表格3[[#This Row],[累計股數]]*表格3[[#This Row],[Close]]</f>
        <v>1166436.8511805104</v>
      </c>
      <c r="I662" s="17">
        <f>表格3[[#This Row],[資產價值]]-投入金額</f>
        <v>166436.85118051036</v>
      </c>
      <c r="J662" s="17">
        <f>自有資金+表格3[[#This Row],[損益金額]]</f>
        <v>1166436.8511805104</v>
      </c>
      <c r="K662" s="18">
        <f>表格3[[#This Row],[損益金額]]/自有資金</f>
        <v>0.16643685118051035</v>
      </c>
    </row>
    <row r="663" spans="1:11" x14ac:dyDescent="0.4">
      <c r="A663" s="6">
        <v>43754</v>
      </c>
      <c r="B663" s="4">
        <v>44.107399999999998</v>
      </c>
      <c r="C663" s="15"/>
      <c r="D663" s="16">
        <f>IFERROR(VLOOKUP(A662,配息表[],2,FALSE),0)*G662</f>
        <v>0</v>
      </c>
      <c r="E663" s="4">
        <f>IF(MONTH(表格3[[#This Row],[Date]])&lt;&gt;MONTH(A662),貸款金額*貸款利率/12,0)</f>
        <v>0</v>
      </c>
      <c r="F663" s="19">
        <f>(表格3[[#This Row],[投入金額]]+表格3[[#This Row],[配息]]-表格3[[#This Row],[利息]])/表格3[[#This Row],[Close]]</f>
        <v>0</v>
      </c>
      <c r="G663" s="4">
        <f>表格3[[#This Row],[增減股數]]+G662</f>
        <v>26475.089624800785</v>
      </c>
      <c r="H663" s="17">
        <f>表格3[[#This Row],[累計股數]]*表格3[[#This Row],[Close]]</f>
        <v>1167747.368116938</v>
      </c>
      <c r="I663" s="17">
        <f>表格3[[#This Row],[資產價值]]-投入金額</f>
        <v>167747.36811693804</v>
      </c>
      <c r="J663" s="17">
        <f>自有資金+表格3[[#This Row],[損益金額]]</f>
        <v>1167747.368116938</v>
      </c>
      <c r="K663" s="18">
        <f>表格3[[#This Row],[損益金額]]/自有資金</f>
        <v>0.16774736811693805</v>
      </c>
    </row>
    <row r="664" spans="1:11" x14ac:dyDescent="0.4">
      <c r="A664" s="6">
        <v>43755</v>
      </c>
      <c r="B664" s="4">
        <v>43.988799999999998</v>
      </c>
      <c r="C664" s="15"/>
      <c r="D664" s="16">
        <f>IFERROR(VLOOKUP(A663,配息表[],2,FALSE),0)*G663</f>
        <v>0</v>
      </c>
      <c r="E664" s="4">
        <f>IF(MONTH(表格3[[#This Row],[Date]])&lt;&gt;MONTH(A663),貸款金額*貸款利率/12,0)</f>
        <v>0</v>
      </c>
      <c r="F664" s="19">
        <f>(表格3[[#This Row],[投入金額]]+表格3[[#This Row],[配息]]-表格3[[#This Row],[利息]])/表格3[[#This Row],[Close]]</f>
        <v>0</v>
      </c>
      <c r="G664" s="4">
        <f>表格3[[#This Row],[增減股數]]+G663</f>
        <v>26475.089624800785</v>
      </c>
      <c r="H664" s="17">
        <f>表格3[[#This Row],[累計股數]]*表格3[[#This Row],[Close]]</f>
        <v>1164607.4224874368</v>
      </c>
      <c r="I664" s="17">
        <f>表格3[[#This Row],[資產價值]]-投入金額</f>
        <v>164607.42248743679</v>
      </c>
      <c r="J664" s="17">
        <f>自有資金+表格3[[#This Row],[損益金額]]</f>
        <v>1164607.4224874368</v>
      </c>
      <c r="K664" s="18">
        <f>表格3[[#This Row],[損益金額]]/自有資金</f>
        <v>0.16460742248743679</v>
      </c>
    </row>
    <row r="665" spans="1:11" x14ac:dyDescent="0.4">
      <c r="A665" s="6">
        <v>43756</v>
      </c>
      <c r="B665" s="4">
        <v>43.881799999999998</v>
      </c>
      <c r="C665" s="15"/>
      <c r="D665" s="16">
        <f>IFERROR(VLOOKUP(A664,配息表[],2,FALSE),0)*G664</f>
        <v>0</v>
      </c>
      <c r="E665" s="4">
        <f>IF(MONTH(表格3[[#This Row],[Date]])&lt;&gt;MONTH(A664),貸款金額*貸款利率/12,0)</f>
        <v>0</v>
      </c>
      <c r="F665" s="19">
        <f>(表格3[[#This Row],[投入金額]]+表格3[[#This Row],[配息]]-表格3[[#This Row],[利息]])/表格3[[#This Row],[Close]]</f>
        <v>0</v>
      </c>
      <c r="G665" s="4">
        <f>表格3[[#This Row],[增減股數]]+G664</f>
        <v>26475.089624800785</v>
      </c>
      <c r="H665" s="17">
        <f>表格3[[#This Row],[累計股數]]*表格3[[#This Row],[Close]]</f>
        <v>1161774.5878975831</v>
      </c>
      <c r="I665" s="17">
        <f>表格3[[#This Row],[資產價值]]-投入金額</f>
        <v>161774.58789758314</v>
      </c>
      <c r="J665" s="17">
        <f>自有資金+表格3[[#This Row],[損益金額]]</f>
        <v>1161774.5878975831</v>
      </c>
      <c r="K665" s="18">
        <f>表格3[[#This Row],[損益金額]]/自有資金</f>
        <v>0.16177458789758314</v>
      </c>
    </row>
    <row r="666" spans="1:11" x14ac:dyDescent="0.4">
      <c r="A666" s="6">
        <v>43759</v>
      </c>
      <c r="B666" s="4">
        <v>43.536700000000003</v>
      </c>
      <c r="C666" s="15"/>
      <c r="D666" s="16">
        <f>IFERROR(VLOOKUP(A665,配息表[],2,FALSE),0)*G665</f>
        <v>0</v>
      </c>
      <c r="E666" s="4">
        <f>IF(MONTH(表格3[[#This Row],[Date]])&lt;&gt;MONTH(A665),貸款金額*貸款利率/12,0)</f>
        <v>0</v>
      </c>
      <c r="F666" s="19">
        <f>(表格3[[#This Row],[投入金額]]+表格3[[#This Row],[配息]]-表格3[[#This Row],[利息]])/表格3[[#This Row],[Close]]</f>
        <v>0</v>
      </c>
      <c r="G666" s="4">
        <f>表格3[[#This Row],[增減股數]]+G665</f>
        <v>26475.089624800785</v>
      </c>
      <c r="H666" s="17">
        <f>表格3[[#This Row],[累計股數]]*表格3[[#This Row],[Close]]</f>
        <v>1152638.0344680643</v>
      </c>
      <c r="I666" s="17">
        <f>表格3[[#This Row],[資產價值]]-投入金額</f>
        <v>152638.03446806432</v>
      </c>
      <c r="J666" s="17">
        <f>自有資金+表格3[[#This Row],[損益金額]]</f>
        <v>1152638.0344680643</v>
      </c>
      <c r="K666" s="18">
        <f>表格3[[#This Row],[損益金額]]/自有資金</f>
        <v>0.15263803446806432</v>
      </c>
    </row>
    <row r="667" spans="1:11" x14ac:dyDescent="0.4">
      <c r="A667" s="6">
        <v>43760</v>
      </c>
      <c r="B667" s="4">
        <v>43.823799999999999</v>
      </c>
      <c r="C667" s="15"/>
      <c r="D667" s="16">
        <f>IFERROR(VLOOKUP(A666,配息表[],2,FALSE),0)*G666</f>
        <v>0</v>
      </c>
      <c r="E667" s="4">
        <f>IF(MONTH(表格3[[#This Row],[Date]])&lt;&gt;MONTH(A666),貸款金額*貸款利率/12,0)</f>
        <v>0</v>
      </c>
      <c r="F667" s="19">
        <f>(表格3[[#This Row],[投入金額]]+表格3[[#This Row],[配息]]-表格3[[#This Row],[利息]])/表格3[[#This Row],[Close]]</f>
        <v>0</v>
      </c>
      <c r="G667" s="4">
        <f>表格3[[#This Row],[增減股數]]+G666</f>
        <v>26475.089624800785</v>
      </c>
      <c r="H667" s="17">
        <f>表格3[[#This Row],[累計股數]]*表格3[[#This Row],[Close]]</f>
        <v>1160239.0326993447</v>
      </c>
      <c r="I667" s="17">
        <f>表格3[[#This Row],[資產價值]]-投入金額</f>
        <v>160239.03269934468</v>
      </c>
      <c r="J667" s="17">
        <f>自有資金+表格3[[#This Row],[損益金額]]</f>
        <v>1160239.0326993447</v>
      </c>
      <c r="K667" s="18">
        <f>表格3[[#This Row],[損益金額]]/自有資金</f>
        <v>0.16023903269934467</v>
      </c>
    </row>
    <row r="668" spans="1:11" x14ac:dyDescent="0.4">
      <c r="A668" s="6">
        <v>43761</v>
      </c>
      <c r="B668" s="4">
        <v>43.873800000000003</v>
      </c>
      <c r="C668" s="15"/>
      <c r="D668" s="16">
        <f>IFERROR(VLOOKUP(A667,配息表[],2,FALSE),0)*G667</f>
        <v>0</v>
      </c>
      <c r="E668" s="4">
        <f>IF(MONTH(表格3[[#This Row],[Date]])&lt;&gt;MONTH(A667),貸款金額*貸款利率/12,0)</f>
        <v>0</v>
      </c>
      <c r="F668" s="19">
        <f>(表格3[[#This Row],[投入金額]]+表格3[[#This Row],[配息]]-表格3[[#This Row],[利息]])/表格3[[#This Row],[Close]]</f>
        <v>0</v>
      </c>
      <c r="G668" s="4">
        <f>表格3[[#This Row],[增減股數]]+G667</f>
        <v>26475.089624800785</v>
      </c>
      <c r="H668" s="17">
        <f>表格3[[#This Row],[累計股數]]*表格3[[#This Row],[Close]]</f>
        <v>1161562.7871805849</v>
      </c>
      <c r="I668" s="17">
        <f>表格3[[#This Row],[資產價值]]-投入金額</f>
        <v>161562.78718058486</v>
      </c>
      <c r="J668" s="17">
        <f>自有資金+表格3[[#This Row],[損益金額]]</f>
        <v>1161562.7871805849</v>
      </c>
      <c r="K668" s="18">
        <f>表格3[[#This Row],[損益金額]]/自有資金</f>
        <v>0.16156278718058487</v>
      </c>
    </row>
    <row r="669" spans="1:11" x14ac:dyDescent="0.4">
      <c r="A669" s="6">
        <v>43762</v>
      </c>
      <c r="B669" s="4">
        <v>43.763399999999997</v>
      </c>
      <c r="C669" s="15"/>
      <c r="D669" s="16">
        <f>IFERROR(VLOOKUP(A668,配息表[],2,FALSE),0)*G668</f>
        <v>0</v>
      </c>
      <c r="E669" s="4">
        <f>IF(MONTH(表格3[[#This Row],[Date]])&lt;&gt;MONTH(A668),貸款金額*貸款利率/12,0)</f>
        <v>0</v>
      </c>
      <c r="F669" s="19">
        <f>(表格3[[#This Row],[投入金額]]+表格3[[#This Row],[配息]]-表格3[[#This Row],[利息]])/表格3[[#This Row],[Close]]</f>
        <v>0</v>
      </c>
      <c r="G669" s="4">
        <f>表格3[[#This Row],[增減股數]]+G668</f>
        <v>26475.089624800785</v>
      </c>
      <c r="H669" s="17">
        <f>表格3[[#This Row],[累計股數]]*表格3[[#This Row],[Close]]</f>
        <v>1158639.9372860065</v>
      </c>
      <c r="I669" s="17">
        <f>表格3[[#This Row],[資產價值]]-投入金額</f>
        <v>158639.93728600652</v>
      </c>
      <c r="J669" s="17">
        <f>自有資金+表格3[[#This Row],[損益金額]]</f>
        <v>1158639.9372860065</v>
      </c>
      <c r="K669" s="18">
        <f>表格3[[#This Row],[損益金額]]/自有資金</f>
        <v>0.15863993728600653</v>
      </c>
    </row>
    <row r="670" spans="1:11" x14ac:dyDescent="0.4">
      <c r="A670" s="6">
        <v>43763</v>
      </c>
      <c r="B670" s="4">
        <v>43.521000000000001</v>
      </c>
      <c r="C670" s="15"/>
      <c r="D670" s="16">
        <f>IFERROR(VLOOKUP(A669,配息表[],2,FALSE),0)*G669</f>
        <v>0</v>
      </c>
      <c r="E670" s="4">
        <f>IF(MONTH(表格3[[#This Row],[Date]])&lt;&gt;MONTH(A669),貸款金額*貸款利率/12,0)</f>
        <v>0</v>
      </c>
      <c r="F670" s="19">
        <f>(表格3[[#This Row],[投入金額]]+表格3[[#This Row],[配息]]-表格3[[#This Row],[利息]])/表格3[[#This Row],[Close]]</f>
        <v>0</v>
      </c>
      <c r="G670" s="4">
        <f>表格3[[#This Row],[增減股數]]+G669</f>
        <v>26475.089624800785</v>
      </c>
      <c r="H670" s="17">
        <f>表格3[[#This Row],[累計股數]]*表格3[[#This Row],[Close]]</f>
        <v>1152222.3755609549</v>
      </c>
      <c r="I670" s="17">
        <f>表格3[[#This Row],[資產價值]]-投入金額</f>
        <v>152222.37556095491</v>
      </c>
      <c r="J670" s="17">
        <f>自有資金+表格3[[#This Row],[損益金額]]</f>
        <v>1152222.3755609549</v>
      </c>
      <c r="K670" s="18">
        <f>表格3[[#This Row],[損益金額]]/自有資金</f>
        <v>0.15222237556095491</v>
      </c>
    </row>
    <row r="671" spans="1:11" x14ac:dyDescent="0.4">
      <c r="A671" s="6">
        <v>43766</v>
      </c>
      <c r="B671" s="4">
        <v>43.061399999999999</v>
      </c>
      <c r="C671" s="15"/>
      <c r="D671" s="16">
        <f>IFERROR(VLOOKUP(A670,配息表[],2,FALSE),0)*G670</f>
        <v>0</v>
      </c>
      <c r="E671" s="4">
        <f>IF(MONTH(表格3[[#This Row],[Date]])&lt;&gt;MONTH(A670),貸款金額*貸款利率/12,0)</f>
        <v>0</v>
      </c>
      <c r="F671" s="19">
        <f>(表格3[[#This Row],[投入金額]]+表格3[[#This Row],[配息]]-表格3[[#This Row],[利息]])/表格3[[#This Row],[Close]]</f>
        <v>0</v>
      </c>
      <c r="G671" s="4">
        <f>表格3[[#This Row],[增減股數]]+G670</f>
        <v>26475.089624800785</v>
      </c>
      <c r="H671" s="17">
        <f>表格3[[#This Row],[累計股數]]*表格3[[#This Row],[Close]]</f>
        <v>1140054.4243693964</v>
      </c>
      <c r="I671" s="17">
        <f>表格3[[#This Row],[資產價值]]-投入金額</f>
        <v>140054.42436939641</v>
      </c>
      <c r="J671" s="17">
        <f>自有資金+表格3[[#This Row],[損益金額]]</f>
        <v>1140054.4243693964</v>
      </c>
      <c r="K671" s="18">
        <f>表格3[[#This Row],[損益金額]]/自有資金</f>
        <v>0.14005442436939641</v>
      </c>
    </row>
    <row r="672" spans="1:11" x14ac:dyDescent="0.4">
      <c r="A672" s="6">
        <v>43767</v>
      </c>
      <c r="B672" s="4">
        <v>43.158799999999999</v>
      </c>
      <c r="C672" s="15"/>
      <c r="D672" s="16">
        <f>IFERROR(VLOOKUP(A671,配息表[],2,FALSE),0)*G671</f>
        <v>0</v>
      </c>
      <c r="E672" s="4">
        <f>IF(MONTH(表格3[[#This Row],[Date]])&lt;&gt;MONTH(A671),貸款金額*貸款利率/12,0)</f>
        <v>0</v>
      </c>
      <c r="F672" s="19">
        <f>(表格3[[#This Row],[投入金額]]+表格3[[#This Row],[配息]]-表格3[[#This Row],[利息]])/表格3[[#This Row],[Close]]</f>
        <v>0</v>
      </c>
      <c r="G672" s="4">
        <f>表格3[[#This Row],[增減股數]]+G671</f>
        <v>26475.089624800785</v>
      </c>
      <c r="H672" s="17">
        <f>表格3[[#This Row],[累計股數]]*表格3[[#This Row],[Close]]</f>
        <v>1142633.0980988522</v>
      </c>
      <c r="I672" s="17">
        <f>表格3[[#This Row],[資產價值]]-投入金額</f>
        <v>142633.09809885221</v>
      </c>
      <c r="J672" s="17">
        <f>自有資金+表格3[[#This Row],[損益金額]]</f>
        <v>1142633.0980988522</v>
      </c>
      <c r="K672" s="18">
        <f>表格3[[#This Row],[損益金額]]/自有資金</f>
        <v>0.14263309809885222</v>
      </c>
    </row>
    <row r="673" spans="1:11" x14ac:dyDescent="0.4">
      <c r="A673" s="6">
        <v>43768</v>
      </c>
      <c r="B673" s="4">
        <v>43.424700000000001</v>
      </c>
      <c r="C673" s="15"/>
      <c r="D673" s="16">
        <f>IFERROR(VLOOKUP(A672,配息表[],2,FALSE),0)*G672</f>
        <v>0</v>
      </c>
      <c r="E673" s="4">
        <f>IF(MONTH(表格3[[#This Row],[Date]])&lt;&gt;MONTH(A672),貸款金額*貸款利率/12,0)</f>
        <v>0</v>
      </c>
      <c r="F673" s="19">
        <f>(表格3[[#This Row],[投入金額]]+表格3[[#This Row],[配息]]-表格3[[#This Row],[利息]])/表格3[[#This Row],[Close]]</f>
        <v>0</v>
      </c>
      <c r="G673" s="4">
        <f>表格3[[#This Row],[增減股數]]+G672</f>
        <v>26475.089624800785</v>
      </c>
      <c r="H673" s="17">
        <f>表格3[[#This Row],[累計股數]]*表格3[[#This Row],[Close]]</f>
        <v>1149672.8244300866</v>
      </c>
      <c r="I673" s="17">
        <f>表格3[[#This Row],[資產價值]]-投入金額</f>
        <v>149672.82443008665</v>
      </c>
      <c r="J673" s="17">
        <f>自有資金+表格3[[#This Row],[損益金額]]</f>
        <v>1149672.8244300866</v>
      </c>
      <c r="K673" s="18">
        <f>表格3[[#This Row],[損益金額]]/自有資金</f>
        <v>0.14967282443008664</v>
      </c>
    </row>
    <row r="674" spans="1:11" x14ac:dyDescent="0.4">
      <c r="A674" s="6">
        <v>43769</v>
      </c>
      <c r="B674" s="4">
        <v>44.196399999999997</v>
      </c>
      <c r="C674" s="15"/>
      <c r="D674" s="16">
        <f>IFERROR(VLOOKUP(A673,配息表[],2,FALSE),0)*G673</f>
        <v>0</v>
      </c>
      <c r="E674" s="4">
        <f>IF(MONTH(表格3[[#This Row],[Date]])&lt;&gt;MONTH(A673),貸款金額*貸款利率/12,0)</f>
        <v>0</v>
      </c>
      <c r="F674" s="19">
        <f>(表格3[[#This Row],[投入金額]]+表格3[[#This Row],[配息]]-表格3[[#This Row],[利息]])/表格3[[#This Row],[Close]]</f>
        <v>0</v>
      </c>
      <c r="G674" s="4">
        <f>表格3[[#This Row],[增減股數]]+G673</f>
        <v>26475.089624800785</v>
      </c>
      <c r="H674" s="17">
        <f>表格3[[#This Row],[累計股數]]*表格3[[#This Row],[Close]]</f>
        <v>1170103.6510935454</v>
      </c>
      <c r="I674" s="17">
        <f>表格3[[#This Row],[資產價值]]-投入金額</f>
        <v>170103.65109354537</v>
      </c>
      <c r="J674" s="17">
        <f>自有資金+表格3[[#This Row],[損益金額]]</f>
        <v>1170103.6510935454</v>
      </c>
      <c r="K674" s="18">
        <f>表格3[[#This Row],[損益金額]]/自有資金</f>
        <v>0.17010365109354536</v>
      </c>
    </row>
    <row r="675" spans="1:11" x14ac:dyDescent="0.4">
      <c r="A675" s="6">
        <v>43770</v>
      </c>
      <c r="B675" s="4">
        <v>43.981900000000003</v>
      </c>
      <c r="C675" s="15"/>
      <c r="D675" s="16">
        <f>IFERROR(VLOOKUP(A674,配息表[],2,FALSE),0)*G674</f>
        <v>0</v>
      </c>
      <c r="E675" s="4">
        <f>IF(MONTH(表格3[[#This Row],[Date]])&lt;&gt;MONTH(A674),貸款金額*貸款利率/12,0)</f>
        <v>0</v>
      </c>
      <c r="F675" s="19">
        <f>(表格3[[#This Row],[投入金額]]+表格3[[#This Row],[配息]]-表格3[[#This Row],[利息]])/表格3[[#This Row],[Close]]</f>
        <v>0</v>
      </c>
      <c r="G675" s="4">
        <f>表格3[[#This Row],[增減股數]]+G674</f>
        <v>26475.089624800785</v>
      </c>
      <c r="H675" s="17">
        <f>表格3[[#This Row],[累計股數]]*表格3[[#This Row],[Close]]</f>
        <v>1164424.7443690258</v>
      </c>
      <c r="I675" s="17">
        <f>表格3[[#This Row],[資產價值]]-投入金額</f>
        <v>164424.74436902581</v>
      </c>
      <c r="J675" s="17">
        <f>自有資金+表格3[[#This Row],[損益金額]]</f>
        <v>1164424.7443690258</v>
      </c>
      <c r="K675" s="18">
        <f>表格3[[#This Row],[損益金額]]/自有資金</f>
        <v>0.16442474436902582</v>
      </c>
    </row>
    <row r="676" spans="1:11" x14ac:dyDescent="0.4">
      <c r="A676" s="6">
        <v>43773</v>
      </c>
      <c r="B676" s="4">
        <v>43.418900000000001</v>
      </c>
      <c r="C676" s="15"/>
      <c r="D676" s="16">
        <f>IFERROR(VLOOKUP(A675,配息表[],2,FALSE),0)*G675</f>
        <v>0</v>
      </c>
      <c r="E676" s="4">
        <f>IF(MONTH(表格3[[#This Row],[Date]])&lt;&gt;MONTH(A675),貸款金額*貸款利率/12,0)</f>
        <v>0</v>
      </c>
      <c r="F676" s="19">
        <f>(表格3[[#This Row],[投入金額]]+表格3[[#This Row],[配息]]-表格3[[#This Row],[利息]])/表格3[[#This Row],[Close]]</f>
        <v>0</v>
      </c>
      <c r="G676" s="4">
        <f>表格3[[#This Row],[增減股數]]+G675</f>
        <v>26475.089624800785</v>
      </c>
      <c r="H676" s="17">
        <f>表格3[[#This Row],[累計股數]]*表格3[[#This Row],[Close]]</f>
        <v>1149519.2689102627</v>
      </c>
      <c r="I676" s="17">
        <f>表格3[[#This Row],[資產價值]]-投入金額</f>
        <v>149519.26891026273</v>
      </c>
      <c r="J676" s="17">
        <f>自有資金+表格3[[#This Row],[損益金額]]</f>
        <v>1149519.2689102627</v>
      </c>
      <c r="K676" s="18">
        <f>表格3[[#This Row],[損益金額]]/自有資金</f>
        <v>0.14951926891026274</v>
      </c>
    </row>
    <row r="677" spans="1:11" x14ac:dyDescent="0.4">
      <c r="A677" s="6">
        <v>43774</v>
      </c>
      <c r="B677" s="4">
        <v>42.8035</v>
      </c>
      <c r="C677" s="15"/>
      <c r="D677" s="16">
        <f>IFERROR(VLOOKUP(A676,配息表[],2,FALSE),0)*G676</f>
        <v>0</v>
      </c>
      <c r="E677" s="4">
        <f>IF(MONTH(表格3[[#This Row],[Date]])&lt;&gt;MONTH(A676),貸款金額*貸款利率/12,0)</f>
        <v>0</v>
      </c>
      <c r="F677" s="19">
        <f>(表格3[[#This Row],[投入金額]]+表格3[[#This Row],[配息]]-表格3[[#This Row],[利息]])/表格3[[#This Row],[Close]]</f>
        <v>0</v>
      </c>
      <c r="G677" s="4">
        <f>表格3[[#This Row],[增減股數]]+G676</f>
        <v>26475.089624800785</v>
      </c>
      <c r="H677" s="17">
        <f>表格3[[#This Row],[累計股數]]*表格3[[#This Row],[Close]]</f>
        <v>1133226.4987551605</v>
      </c>
      <c r="I677" s="17">
        <f>表格3[[#This Row],[資產價值]]-投入金額</f>
        <v>133226.49875516049</v>
      </c>
      <c r="J677" s="17">
        <f>自有資金+表格3[[#This Row],[損益金額]]</f>
        <v>1133226.4987551605</v>
      </c>
      <c r="K677" s="18">
        <f>表格3[[#This Row],[損益金額]]/自有資金</f>
        <v>0.13322649875516049</v>
      </c>
    </row>
    <row r="678" spans="1:11" x14ac:dyDescent="0.4">
      <c r="A678" s="6">
        <v>43775</v>
      </c>
      <c r="B678" s="4">
        <v>43.224600000000002</v>
      </c>
      <c r="C678" s="15"/>
      <c r="D678" s="16">
        <f>IFERROR(VLOOKUP(A677,配息表[],2,FALSE),0)*G677</f>
        <v>0</v>
      </c>
      <c r="E678" s="4">
        <f>IF(MONTH(表格3[[#This Row],[Date]])&lt;&gt;MONTH(A677),貸款金額*貸款利率/12,0)</f>
        <v>0</v>
      </c>
      <c r="F678" s="19">
        <f>(表格3[[#This Row],[投入金額]]+表格3[[#This Row],[配息]]-表格3[[#This Row],[利息]])/表格3[[#This Row],[Close]]</f>
        <v>0</v>
      </c>
      <c r="G678" s="4">
        <f>表格3[[#This Row],[增減股數]]+G677</f>
        <v>26475.089624800785</v>
      </c>
      <c r="H678" s="17">
        <f>表格3[[#This Row],[累計股數]]*表格3[[#This Row],[Close]]</f>
        <v>1144375.1589961641</v>
      </c>
      <c r="I678" s="17">
        <f>表格3[[#This Row],[資產價值]]-投入金額</f>
        <v>144375.1589961641</v>
      </c>
      <c r="J678" s="17">
        <f>自有資金+表格3[[#This Row],[損益金額]]</f>
        <v>1144375.1589961641</v>
      </c>
      <c r="K678" s="18">
        <f>表格3[[#This Row],[損益金額]]/自有資金</f>
        <v>0.1443751589961641</v>
      </c>
    </row>
    <row r="679" spans="1:11" x14ac:dyDescent="0.4">
      <c r="A679" s="6">
        <v>43776</v>
      </c>
      <c r="B679" s="4">
        <v>42.372300000000003</v>
      </c>
      <c r="C679" s="15"/>
      <c r="D679" s="16">
        <f>IFERROR(VLOOKUP(A678,配息表[],2,FALSE),0)*G678</f>
        <v>0</v>
      </c>
      <c r="E679" s="4">
        <f>IF(MONTH(表格3[[#This Row],[Date]])&lt;&gt;MONTH(A678),貸款金額*貸款利率/12,0)</f>
        <v>0</v>
      </c>
      <c r="F679" s="19">
        <f>(表格3[[#This Row],[投入金額]]+表格3[[#This Row],[配息]]-表格3[[#This Row],[利息]])/表格3[[#This Row],[Close]]</f>
        <v>0</v>
      </c>
      <c r="G679" s="4">
        <f>表格3[[#This Row],[增減股數]]+G678</f>
        <v>26475.089624800785</v>
      </c>
      <c r="H679" s="17">
        <f>表格3[[#This Row],[累計股數]]*表格3[[#This Row],[Close]]</f>
        <v>1121810.4401089463</v>
      </c>
      <c r="I679" s="17">
        <f>表格3[[#This Row],[資產價值]]-投入金額</f>
        <v>121810.44010894629</v>
      </c>
      <c r="J679" s="17">
        <f>自有資金+表格3[[#This Row],[損益金額]]</f>
        <v>1121810.4401089463</v>
      </c>
      <c r="K679" s="18">
        <f>表格3[[#This Row],[損益金額]]/自有資金</f>
        <v>0.12181044010894629</v>
      </c>
    </row>
    <row r="680" spans="1:11" x14ac:dyDescent="0.4">
      <c r="A680" s="6">
        <v>43777</v>
      </c>
      <c r="B680" s="4">
        <v>42.2029</v>
      </c>
      <c r="C680" s="15"/>
      <c r="D680" s="16">
        <f>IFERROR(VLOOKUP(A679,配息表[],2,FALSE),0)*G679</f>
        <v>0</v>
      </c>
      <c r="E680" s="4">
        <f>IF(MONTH(表格3[[#This Row],[Date]])&lt;&gt;MONTH(A679),貸款金額*貸款利率/12,0)</f>
        <v>0</v>
      </c>
      <c r="F680" s="19">
        <f>(表格3[[#This Row],[投入金額]]+表格3[[#This Row],[配息]]-表格3[[#This Row],[利息]])/表格3[[#This Row],[Close]]</f>
        <v>0</v>
      </c>
      <c r="G680" s="4">
        <f>表格3[[#This Row],[增減股數]]+G679</f>
        <v>26475.089624800785</v>
      </c>
      <c r="H680" s="17">
        <f>表格3[[#This Row],[累計股數]]*表格3[[#This Row],[Close]]</f>
        <v>1117325.559926505</v>
      </c>
      <c r="I680" s="17">
        <f>表格3[[#This Row],[資產價值]]-投入金額</f>
        <v>117325.55992650497</v>
      </c>
      <c r="J680" s="17">
        <f>自有資金+表格3[[#This Row],[損益金額]]</f>
        <v>1117325.559926505</v>
      </c>
      <c r="K680" s="18">
        <f>表格3[[#This Row],[損益金額]]/自有資金</f>
        <v>0.11732555992650497</v>
      </c>
    </row>
    <row r="681" spans="1:11" x14ac:dyDescent="0.4">
      <c r="A681" s="6">
        <v>43780</v>
      </c>
      <c r="B681" s="4">
        <v>42.395499999999998</v>
      </c>
      <c r="C681" s="15"/>
      <c r="D681" s="16">
        <f>IFERROR(VLOOKUP(A680,配息表[],2,FALSE),0)*G680</f>
        <v>0</v>
      </c>
      <c r="E681" s="4">
        <f>IF(MONTH(表格3[[#This Row],[Date]])&lt;&gt;MONTH(A680),貸款金額*貸款利率/12,0)</f>
        <v>0</v>
      </c>
      <c r="F681" s="19">
        <f>(表格3[[#This Row],[投入金額]]+表格3[[#This Row],[配息]]-表格3[[#This Row],[利息]])/表格3[[#This Row],[Close]]</f>
        <v>0</v>
      </c>
      <c r="G681" s="4">
        <f>表格3[[#This Row],[增減股數]]+G680</f>
        <v>26475.089624800785</v>
      </c>
      <c r="H681" s="17">
        <f>表格3[[#This Row],[累計股數]]*表格3[[#This Row],[Close]]</f>
        <v>1122424.6621882417</v>
      </c>
      <c r="I681" s="17">
        <f>表格3[[#This Row],[資產價值]]-投入金額</f>
        <v>122424.66218824172</v>
      </c>
      <c r="J681" s="17">
        <f>自有資金+表格3[[#This Row],[損益金額]]</f>
        <v>1122424.6621882417</v>
      </c>
      <c r="K681" s="18">
        <f>表格3[[#This Row],[損益金額]]/自有資金</f>
        <v>0.12242466218824172</v>
      </c>
    </row>
    <row r="682" spans="1:11" x14ac:dyDescent="0.4">
      <c r="A682" s="6">
        <v>43781</v>
      </c>
      <c r="B682" s="4">
        <v>42.530500000000004</v>
      </c>
      <c r="C682" s="15"/>
      <c r="D682" s="16">
        <f>IFERROR(VLOOKUP(A681,配息表[],2,FALSE),0)*G681</f>
        <v>0</v>
      </c>
      <c r="E682" s="4">
        <f>IF(MONTH(表格3[[#This Row],[Date]])&lt;&gt;MONTH(A681),貸款金額*貸款利率/12,0)</f>
        <v>0</v>
      </c>
      <c r="F682" s="19">
        <f>(表格3[[#This Row],[投入金額]]+表格3[[#This Row],[配息]]-表格3[[#This Row],[利息]])/表格3[[#This Row],[Close]]</f>
        <v>0</v>
      </c>
      <c r="G682" s="4">
        <f>表格3[[#This Row],[增減股數]]+G681</f>
        <v>26475.089624800785</v>
      </c>
      <c r="H682" s="17">
        <f>表格3[[#This Row],[累計股數]]*表格3[[#This Row],[Close]]</f>
        <v>1125998.79928759</v>
      </c>
      <c r="I682" s="17">
        <f>表格3[[#This Row],[資產價值]]-投入金額</f>
        <v>125998.79928758997</v>
      </c>
      <c r="J682" s="17">
        <f>自有資金+表格3[[#This Row],[損益金額]]</f>
        <v>1125998.79928759</v>
      </c>
      <c r="K682" s="18">
        <f>表格3[[#This Row],[損益金額]]/自有資金</f>
        <v>0.12599879928758997</v>
      </c>
    </row>
    <row r="683" spans="1:11" x14ac:dyDescent="0.4">
      <c r="A683" s="6">
        <v>43782</v>
      </c>
      <c r="B683" s="4">
        <v>42.942100000000003</v>
      </c>
      <c r="C683" s="15"/>
      <c r="D683" s="16">
        <f>IFERROR(VLOOKUP(A682,配息表[],2,FALSE),0)*G682</f>
        <v>0</v>
      </c>
      <c r="E683" s="4">
        <f>IF(MONTH(表格3[[#This Row],[Date]])&lt;&gt;MONTH(A682),貸款金額*貸款利率/12,0)</f>
        <v>0</v>
      </c>
      <c r="F683" s="19">
        <f>(表格3[[#This Row],[投入金額]]+表格3[[#This Row],[配息]]-表格3[[#This Row],[利息]])/表格3[[#This Row],[Close]]</f>
        <v>0</v>
      </c>
      <c r="G683" s="4">
        <f>表格3[[#This Row],[增減股數]]+G682</f>
        <v>26475.089624800785</v>
      </c>
      <c r="H683" s="17">
        <f>表格3[[#This Row],[累計股數]]*表格3[[#This Row],[Close]]</f>
        <v>1136895.9461771578</v>
      </c>
      <c r="I683" s="17">
        <f>表格3[[#This Row],[資產價值]]-投入金額</f>
        <v>136895.94617715781</v>
      </c>
      <c r="J683" s="17">
        <f>自有資金+表格3[[#This Row],[損益金額]]</f>
        <v>1136895.9461771578</v>
      </c>
      <c r="K683" s="18">
        <f>表格3[[#This Row],[損益金額]]/自有資金</f>
        <v>0.13689594617715781</v>
      </c>
    </row>
    <row r="684" spans="1:11" x14ac:dyDescent="0.4">
      <c r="A684" s="6">
        <v>43783</v>
      </c>
      <c r="B684" s="4">
        <v>43.407200000000003</v>
      </c>
      <c r="C684" s="15"/>
      <c r="D684" s="16">
        <f>IFERROR(VLOOKUP(A683,配息表[],2,FALSE),0)*G683</f>
        <v>0</v>
      </c>
      <c r="E684" s="4">
        <f>IF(MONTH(表格3[[#This Row],[Date]])&lt;&gt;MONTH(A683),貸款金額*貸款利率/12,0)</f>
        <v>0</v>
      </c>
      <c r="F684" s="19">
        <f>(表格3[[#This Row],[投入金額]]+表格3[[#This Row],[配息]]-表格3[[#This Row],[利息]])/表格3[[#This Row],[Close]]</f>
        <v>0</v>
      </c>
      <c r="G684" s="4">
        <f>表格3[[#This Row],[增減股數]]+G683</f>
        <v>26475.089624800785</v>
      </c>
      <c r="H684" s="17">
        <f>表格3[[#This Row],[累計股數]]*表格3[[#This Row],[Close]]</f>
        <v>1149209.5103616528</v>
      </c>
      <c r="I684" s="17">
        <f>表格3[[#This Row],[資產價值]]-投入金額</f>
        <v>149209.51036165282</v>
      </c>
      <c r="J684" s="17">
        <f>自有資金+表格3[[#This Row],[損益金額]]</f>
        <v>1149209.5103616528</v>
      </c>
      <c r="K684" s="18">
        <f>表格3[[#This Row],[損益金額]]/自有資金</f>
        <v>0.14920951036165281</v>
      </c>
    </row>
    <row r="685" spans="1:11" x14ac:dyDescent="0.4">
      <c r="A685" s="6">
        <v>43784</v>
      </c>
      <c r="B685" s="4">
        <v>43.264499999999998</v>
      </c>
      <c r="C685" s="15"/>
      <c r="D685" s="16">
        <f>IFERROR(VLOOKUP(A684,配息表[],2,FALSE),0)*G684</f>
        <v>0</v>
      </c>
      <c r="E685" s="4">
        <f>IF(MONTH(表格3[[#This Row],[Date]])&lt;&gt;MONTH(A684),貸款金額*貸款利率/12,0)</f>
        <v>0</v>
      </c>
      <c r="F685" s="19">
        <f>(表格3[[#This Row],[投入金額]]+表格3[[#This Row],[配息]]-表格3[[#This Row],[利息]])/表格3[[#This Row],[Close]]</f>
        <v>0</v>
      </c>
      <c r="G685" s="4">
        <f>表格3[[#This Row],[增減股數]]+G684</f>
        <v>26475.089624800785</v>
      </c>
      <c r="H685" s="17">
        <f>表格3[[#This Row],[累計股數]]*表格3[[#This Row],[Close]]</f>
        <v>1145431.5150721935</v>
      </c>
      <c r="I685" s="17">
        <f>表格3[[#This Row],[資產價值]]-投入金額</f>
        <v>145431.51507219346</v>
      </c>
      <c r="J685" s="17">
        <f>自有資金+表格3[[#This Row],[損益金額]]</f>
        <v>1145431.5150721935</v>
      </c>
      <c r="K685" s="18">
        <f>表格3[[#This Row],[損益金額]]/自有資金</f>
        <v>0.14543151507219346</v>
      </c>
    </row>
    <row r="686" spans="1:11" x14ac:dyDescent="0.4">
      <c r="A686" s="6">
        <v>43787</v>
      </c>
      <c r="B686" s="4">
        <v>43.356200000000001</v>
      </c>
      <c r="C686" s="15"/>
      <c r="D686" s="16">
        <f>IFERROR(VLOOKUP(A685,配息表[],2,FALSE),0)*G685</f>
        <v>0</v>
      </c>
      <c r="E686" s="4">
        <f>IF(MONTH(表格3[[#This Row],[Date]])&lt;&gt;MONTH(A685),貸款金額*貸款利率/12,0)</f>
        <v>0</v>
      </c>
      <c r="F686" s="19">
        <f>(表格3[[#This Row],[投入金額]]+表格3[[#This Row],[配息]]-表格3[[#This Row],[利息]])/表格3[[#This Row],[Close]]</f>
        <v>0</v>
      </c>
      <c r="G686" s="4">
        <f>表格3[[#This Row],[增減股數]]+G685</f>
        <v>26475.089624800785</v>
      </c>
      <c r="H686" s="17">
        <f>表格3[[#This Row],[累計股數]]*表格3[[#This Row],[Close]]</f>
        <v>1147859.2807907879</v>
      </c>
      <c r="I686" s="17">
        <f>表格3[[#This Row],[資產價值]]-投入金額</f>
        <v>147859.28079078789</v>
      </c>
      <c r="J686" s="17">
        <f>自有資金+表格3[[#This Row],[損益金額]]</f>
        <v>1147859.2807907879</v>
      </c>
      <c r="K686" s="18">
        <f>表格3[[#This Row],[損益金額]]/自有資金</f>
        <v>0.14785928079078789</v>
      </c>
    </row>
    <row r="687" spans="1:11" x14ac:dyDescent="0.4">
      <c r="A687" s="6">
        <v>43788</v>
      </c>
      <c r="B687" s="4">
        <v>43.6843</v>
      </c>
      <c r="C687" s="15"/>
      <c r="D687" s="16">
        <f>IFERROR(VLOOKUP(A686,配息表[],2,FALSE),0)*G686</f>
        <v>0</v>
      </c>
      <c r="E687" s="4">
        <f>IF(MONTH(表格3[[#This Row],[Date]])&lt;&gt;MONTH(A686),貸款金額*貸款利率/12,0)</f>
        <v>0</v>
      </c>
      <c r="F687" s="19">
        <f>(表格3[[#This Row],[投入金額]]+表格3[[#This Row],[配息]]-表格3[[#This Row],[利息]])/表格3[[#This Row],[Close]]</f>
        <v>0</v>
      </c>
      <c r="G687" s="4">
        <f>表格3[[#This Row],[增減股數]]+G686</f>
        <v>26475.089624800785</v>
      </c>
      <c r="H687" s="17">
        <f>表格3[[#This Row],[累計股數]]*表格3[[#This Row],[Close]]</f>
        <v>1156545.7576966849</v>
      </c>
      <c r="I687" s="17">
        <f>表格3[[#This Row],[資產價值]]-投入金額</f>
        <v>156545.75769668492</v>
      </c>
      <c r="J687" s="17">
        <f>自有資金+表格3[[#This Row],[損益金額]]</f>
        <v>1156545.7576966849</v>
      </c>
      <c r="K687" s="18">
        <f>表格3[[#This Row],[損益金額]]/自有資金</f>
        <v>0.15654575769668491</v>
      </c>
    </row>
    <row r="688" spans="1:11" x14ac:dyDescent="0.4">
      <c r="A688" s="6">
        <v>43789</v>
      </c>
      <c r="B688" s="4">
        <v>44.083799999999997</v>
      </c>
      <c r="C688" s="15"/>
      <c r="D688" s="16">
        <f>IFERROR(VLOOKUP(A687,配息表[],2,FALSE),0)*G687</f>
        <v>0</v>
      </c>
      <c r="E688" s="4">
        <f>IF(MONTH(表格3[[#This Row],[Date]])&lt;&gt;MONTH(A687),貸款金額*貸款利率/12,0)</f>
        <v>0</v>
      </c>
      <c r="F688" s="19">
        <f>(表格3[[#This Row],[投入金額]]+表格3[[#This Row],[配息]]-表格3[[#This Row],[利息]])/表格3[[#This Row],[Close]]</f>
        <v>0</v>
      </c>
      <c r="G688" s="4">
        <f>表格3[[#This Row],[增減股數]]+G687</f>
        <v>26475.089624800785</v>
      </c>
      <c r="H688" s="17">
        <f>表格3[[#This Row],[累計股數]]*表格3[[#This Row],[Close]]</f>
        <v>1167122.5560017927</v>
      </c>
      <c r="I688" s="17">
        <f>表格3[[#This Row],[資產價值]]-投入金額</f>
        <v>167122.55600179266</v>
      </c>
      <c r="J688" s="17">
        <f>自有資金+表格3[[#This Row],[損益金額]]</f>
        <v>1167122.5560017927</v>
      </c>
      <c r="K688" s="18">
        <f>表格3[[#This Row],[損益金額]]/自有資金</f>
        <v>0.16712255600179265</v>
      </c>
    </row>
  </sheetData>
  <phoneticPr fontId="18" type="noConversion"/>
  <conditionalFormatting sqref="K15:K688">
    <cfRule type="cellIs" dxfId="0" priority="1" operator="lessThan">
      <formula>0</formula>
    </cfRule>
  </conditionalFormatting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10</vt:i4>
      </vt:variant>
    </vt:vector>
  </HeadingPairs>
  <TitlesOfParts>
    <vt:vector size="11" baseType="lpstr">
      <vt:lpstr>試算明細</vt:lpstr>
      <vt:lpstr>年化報酬率</vt:lpstr>
      <vt:lpstr>自有資金</vt:lpstr>
      <vt:lpstr>投入金額</vt:lpstr>
      <vt:lpstr>累積報酬率</vt:lpstr>
      <vt:lpstr>最大報酬率</vt:lpstr>
      <vt:lpstr>最小報酬率</vt:lpstr>
      <vt:lpstr>期間_年</vt:lpstr>
      <vt:lpstr>貸款比例</vt:lpstr>
      <vt:lpstr>貸款利率</vt:lpstr>
      <vt:lpstr>貸款金額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Stanley Hsiao</dc:creator>
  <cp:lastModifiedBy>Stanley Hsiao</cp:lastModifiedBy>
  <dcterms:created xsi:type="dcterms:W3CDTF">2019-11-20T11:26:10Z</dcterms:created>
  <dcterms:modified xsi:type="dcterms:W3CDTF">2019-11-21T06:23:51Z</dcterms:modified>
</cp:coreProperties>
</file>