
<file path=[Content_Types].xml><?xml version="1.0" encoding="utf-8"?>
<Types xmlns="http://schemas.openxmlformats.org/package/2006/content-types"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8" yWindow="144" windowWidth="15756" windowHeight="5688" activeTab="2"/>
  </bookViews>
  <sheets>
    <sheet name="中華電" sheetId="1" r:id="rId1"/>
    <sheet name="遠傳" sheetId="7" r:id="rId2"/>
    <sheet name="台哥大" sheetId="8" r:id="rId3"/>
  </sheets>
  <calcPr calcId="125725"/>
</workbook>
</file>

<file path=xl/calcChain.xml><?xml version="1.0" encoding="utf-8"?>
<calcChain xmlns="http://schemas.openxmlformats.org/spreadsheetml/2006/main">
  <c r="B1" i="1"/>
  <c r="D139"/>
  <c r="D138" s="1"/>
  <c r="D137" s="1"/>
  <c r="D136" s="1"/>
  <c r="D135" s="1"/>
  <c r="D134" s="1"/>
  <c r="D133" s="1"/>
  <c r="D132" s="1"/>
  <c r="D131" s="1"/>
  <c r="D130" s="1"/>
  <c r="D129" s="1"/>
  <c r="D128" s="1"/>
  <c r="D127" s="1"/>
  <c r="D126" s="1"/>
  <c r="D125" s="1"/>
  <c r="D124" s="1"/>
  <c r="D123" s="1"/>
  <c r="D122" s="1"/>
  <c r="D121" s="1"/>
  <c r="D120" s="1"/>
  <c r="D119" s="1"/>
  <c r="D118" s="1"/>
  <c r="D117" s="1"/>
  <c r="D116" s="1"/>
  <c r="D115" s="1"/>
  <c r="D114" s="1"/>
  <c r="D113" s="1"/>
  <c r="D112" s="1"/>
  <c r="D111" s="1"/>
  <c r="D110" s="1"/>
  <c r="D109" s="1"/>
  <c r="D108" s="1"/>
  <c r="D107" s="1"/>
  <c r="D106" s="1"/>
  <c r="D105" s="1"/>
  <c r="D104" s="1"/>
  <c r="D103" s="1"/>
  <c r="D102" s="1"/>
  <c r="D101" s="1"/>
  <c r="D100" s="1"/>
  <c r="D99" s="1"/>
  <c r="D98" s="1"/>
  <c r="D97" s="1"/>
  <c r="D96" s="1"/>
  <c r="D95" s="1"/>
  <c r="D94" s="1"/>
  <c r="D93" s="1"/>
  <c r="D92" s="1"/>
  <c r="D91" s="1"/>
  <c r="D90" s="1"/>
  <c r="D89" s="1"/>
  <c r="D88" s="1"/>
  <c r="D87" s="1"/>
  <c r="D86" s="1"/>
  <c r="D85" s="1"/>
  <c r="D84" s="1"/>
  <c r="D83" s="1"/>
  <c r="D82" s="1"/>
  <c r="D81" s="1"/>
  <c r="D80" s="1"/>
  <c r="D79" s="1"/>
  <c r="D78" s="1"/>
  <c r="D77" s="1"/>
  <c r="D76" s="1"/>
  <c r="D75" s="1"/>
  <c r="D74" s="1"/>
  <c r="D73" s="1"/>
  <c r="D72" s="1"/>
  <c r="D71" s="1"/>
  <c r="D70" s="1"/>
  <c r="D69" s="1"/>
  <c r="D68" s="1"/>
  <c r="D67" s="1"/>
  <c r="D66" s="1"/>
  <c r="D65" s="1"/>
  <c r="D64" s="1"/>
  <c r="D63" s="1"/>
  <c r="D62" s="1"/>
  <c r="D61" s="1"/>
  <c r="D60" s="1"/>
  <c r="D59" s="1"/>
  <c r="D58" s="1"/>
  <c r="D57" s="1"/>
  <c r="D56" s="1"/>
  <c r="D55" s="1"/>
  <c r="D54" s="1"/>
  <c r="D53" s="1"/>
  <c r="D52" s="1"/>
  <c r="D51" s="1"/>
  <c r="D50" s="1"/>
  <c r="D49" s="1"/>
  <c r="D48" s="1"/>
  <c r="D47" s="1"/>
  <c r="D46" s="1"/>
  <c r="D45" s="1"/>
  <c r="D44" s="1"/>
  <c r="D43" s="1"/>
  <c r="D42" s="1"/>
  <c r="D41" s="1"/>
  <c r="D40" s="1"/>
  <c r="D39" s="1"/>
  <c r="D38" s="1"/>
  <c r="D37" s="1"/>
  <c r="D36" s="1"/>
  <c r="D35" s="1"/>
  <c r="D34" s="1"/>
  <c r="D33" s="1"/>
  <c r="D32" s="1"/>
  <c r="D31" s="1"/>
  <c r="D30" s="1"/>
  <c r="D29" s="1"/>
  <c r="D28" s="1"/>
  <c r="D27" s="1"/>
  <c r="D26" s="1"/>
  <c r="D25" s="1"/>
  <c r="D24" s="1"/>
  <c r="D23" s="1"/>
  <c r="D22" s="1"/>
  <c r="D21" s="1"/>
  <c r="D20" s="1"/>
  <c r="D19" s="1"/>
  <c r="D18" s="1"/>
  <c r="D17" s="1"/>
  <c r="D16" s="1"/>
  <c r="D15" s="1"/>
  <c r="D14" s="1"/>
  <c r="D13" s="1"/>
  <c r="D12" s="1"/>
  <c r="D11" s="1"/>
  <c r="D10" s="1"/>
  <c r="D9" s="1"/>
  <c r="D8" s="1"/>
  <c r="D7" s="1"/>
  <c r="D6" s="1"/>
  <c r="D5" s="1"/>
  <c r="D4" s="1"/>
  <c r="D140"/>
  <c r="B1" i="7"/>
  <c r="B1" i="8"/>
  <c r="C121"/>
  <c r="D121" s="1"/>
  <c r="D120" s="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F5"/>
  <c r="F6" s="1"/>
  <c r="C5"/>
  <c r="C4"/>
  <c r="C85" i="7"/>
  <c r="D85" s="1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F5"/>
  <c r="F6" s="1"/>
  <c r="F7" s="1"/>
  <c r="C5"/>
  <c r="C4"/>
  <c r="F5" i="1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87" i="7" l="1"/>
  <c r="D84"/>
  <c r="D83" s="1"/>
  <c r="D82" s="1"/>
  <c r="D81" s="1"/>
  <c r="D80" s="1"/>
  <c r="D79" s="1"/>
  <c r="D78" s="1"/>
  <c r="D77" s="1"/>
  <c r="D76" s="1"/>
  <c r="D75" s="1"/>
  <c r="D74" s="1"/>
  <c r="D73" s="1"/>
  <c r="D72" s="1"/>
  <c r="D71" s="1"/>
  <c r="D70" s="1"/>
  <c r="D69" s="1"/>
  <c r="D68" s="1"/>
  <c r="D67" s="1"/>
  <c r="D66" s="1"/>
  <c r="D65" s="1"/>
  <c r="D64" s="1"/>
  <c r="D63" s="1"/>
  <c r="D62" s="1"/>
  <c r="D61" s="1"/>
  <c r="D60" s="1"/>
  <c r="D59" s="1"/>
  <c r="D58" s="1"/>
  <c r="D57" s="1"/>
  <c r="D56" s="1"/>
  <c r="D55" s="1"/>
  <c r="D54" s="1"/>
  <c r="D53" s="1"/>
  <c r="D52" s="1"/>
  <c r="D51" s="1"/>
  <c r="D50" s="1"/>
  <c r="D49" s="1"/>
  <c r="D48" s="1"/>
  <c r="D47" s="1"/>
  <c r="D46" s="1"/>
  <c r="D45" s="1"/>
  <c r="D44" s="1"/>
  <c r="D43" s="1"/>
  <c r="D42" s="1"/>
  <c r="D41" s="1"/>
  <c r="D40" s="1"/>
  <c r="D39" s="1"/>
  <c r="D38" s="1"/>
  <c r="D37" s="1"/>
  <c r="D36" s="1"/>
  <c r="D35" s="1"/>
  <c r="D34" s="1"/>
  <c r="D33" s="1"/>
  <c r="D32" s="1"/>
  <c r="D31" s="1"/>
  <c r="D30" s="1"/>
  <c r="D29" s="1"/>
  <c r="D28" s="1"/>
  <c r="D27" s="1"/>
  <c r="D26" s="1"/>
  <c r="D25" s="1"/>
  <c r="D24" s="1"/>
  <c r="D23" s="1"/>
  <c r="D22" s="1"/>
  <c r="D21" s="1"/>
  <c r="D20" s="1"/>
  <c r="D19" s="1"/>
  <c r="D18" s="1"/>
  <c r="D17" s="1"/>
  <c r="D16" s="1"/>
  <c r="D15" s="1"/>
  <c r="D14" s="1"/>
  <c r="D13" s="1"/>
  <c r="D12" s="1"/>
  <c r="D11" s="1"/>
  <c r="D10" s="1"/>
  <c r="D9" s="1"/>
  <c r="D8" s="1"/>
  <c r="D7" s="1"/>
  <c r="D6" s="1"/>
  <c r="D5" s="1"/>
  <c r="D4" s="1"/>
  <c r="D119" i="8"/>
  <c r="D118" s="1"/>
  <c r="D117" s="1"/>
  <c r="D116" s="1"/>
  <c r="D115" s="1"/>
  <c r="D114" s="1"/>
  <c r="D113" s="1"/>
  <c r="D112" s="1"/>
  <c r="D111" s="1"/>
  <c r="D110" s="1"/>
  <c r="D109" s="1"/>
  <c r="D108" s="1"/>
  <c r="D107" s="1"/>
  <c r="D106" s="1"/>
  <c r="D105" s="1"/>
  <c r="D104" s="1"/>
  <c r="D103" s="1"/>
  <c r="D102" s="1"/>
  <c r="D101" s="1"/>
  <c r="D100" s="1"/>
  <c r="D99" s="1"/>
  <c r="D98" s="1"/>
  <c r="D97" s="1"/>
  <c r="D96" s="1"/>
  <c r="D95" s="1"/>
  <c r="D94" s="1"/>
  <c r="D93" s="1"/>
  <c r="D92" s="1"/>
  <c r="D91" s="1"/>
  <c r="D90" s="1"/>
  <c r="D89" s="1"/>
  <c r="D88" s="1"/>
  <c r="D87" s="1"/>
  <c r="D86" s="1"/>
  <c r="D85" s="1"/>
  <c r="D84" s="1"/>
  <c r="D83" s="1"/>
  <c r="D82" s="1"/>
  <c r="D81" s="1"/>
  <c r="D80" s="1"/>
  <c r="D79" s="1"/>
  <c r="D78" s="1"/>
  <c r="D77" s="1"/>
  <c r="D76" s="1"/>
  <c r="D75" s="1"/>
  <c r="D74" s="1"/>
  <c r="D73" s="1"/>
  <c r="D72" s="1"/>
  <c r="D71" s="1"/>
  <c r="D70" s="1"/>
  <c r="D69" s="1"/>
  <c r="D68" s="1"/>
  <c r="D67" s="1"/>
  <c r="D66" s="1"/>
  <c r="D65" s="1"/>
  <c r="D64" s="1"/>
  <c r="D63" s="1"/>
  <c r="D62" s="1"/>
  <c r="D61" s="1"/>
  <c r="D60" s="1"/>
  <c r="D59" s="1"/>
  <c r="D58" s="1"/>
  <c r="D57" s="1"/>
  <c r="D56" s="1"/>
  <c r="D55" s="1"/>
  <c r="D54" s="1"/>
  <c r="D53" s="1"/>
  <c r="D52" s="1"/>
  <c r="D51" s="1"/>
  <c r="D50" s="1"/>
  <c r="D49" s="1"/>
  <c r="D48" s="1"/>
  <c r="D47" s="1"/>
  <c r="D46" s="1"/>
  <c r="D45" s="1"/>
  <c r="D44" s="1"/>
  <c r="D43" s="1"/>
  <c r="D42" s="1"/>
  <c r="D41" s="1"/>
  <c r="D40" s="1"/>
  <c r="D39" s="1"/>
  <c r="D38" s="1"/>
  <c r="D37" s="1"/>
  <c r="D36" s="1"/>
  <c r="D35" s="1"/>
  <c r="D34" s="1"/>
  <c r="D33" s="1"/>
  <c r="D32" s="1"/>
  <c r="D31" s="1"/>
  <c r="D30" s="1"/>
  <c r="D29" s="1"/>
  <c r="D28" s="1"/>
  <c r="D27" s="1"/>
  <c r="D26" s="1"/>
  <c r="D25" s="1"/>
  <c r="D24" s="1"/>
  <c r="D23" s="1"/>
  <c r="D22" s="1"/>
  <c r="D21" s="1"/>
  <c r="D20" s="1"/>
  <c r="D19" s="1"/>
  <c r="D18" s="1"/>
  <c r="D17" s="1"/>
  <c r="D16" s="1"/>
  <c r="D15" s="1"/>
  <c r="D14" s="1"/>
  <c r="D13" s="1"/>
  <c r="D12" s="1"/>
  <c r="D11" s="1"/>
  <c r="D10" s="1"/>
  <c r="D9" s="1"/>
  <c r="D8" s="1"/>
  <c r="D7" s="1"/>
  <c r="D6" s="1"/>
  <c r="D5" s="1"/>
  <c r="D4" s="1"/>
  <c r="C123"/>
  <c r="F7"/>
  <c r="C124"/>
  <c r="F8" i="7"/>
  <c r="C88"/>
  <c r="C143" i="1"/>
  <c r="C142"/>
  <c r="G4" a="1"/>
  <c r="F8" i="8" l="1"/>
  <c r="F9" i="7"/>
  <c r="G4" i="1"/>
  <c r="H26" s="1"/>
  <c r="G5"/>
  <c r="G9"/>
  <c r="G13"/>
  <c r="G17"/>
  <c r="G21"/>
  <c r="G25"/>
  <c r="G7"/>
  <c r="G11"/>
  <c r="G15"/>
  <c r="G19"/>
  <c r="G23"/>
  <c r="G6"/>
  <c r="G10"/>
  <c r="G14"/>
  <c r="G18"/>
  <c r="G22"/>
  <c r="G26"/>
  <c r="G8"/>
  <c r="G12"/>
  <c r="G16"/>
  <c r="G20"/>
  <c r="G24"/>
  <c r="F9" i="8" l="1"/>
  <c r="F10" i="7"/>
  <c r="H4" i="1"/>
  <c r="H20"/>
  <c r="H12"/>
  <c r="H5"/>
  <c r="H19"/>
  <c r="H11"/>
  <c r="H22"/>
  <c r="H18"/>
  <c r="H14"/>
  <c r="H10"/>
  <c r="H6"/>
  <c r="H25"/>
  <c r="H21"/>
  <c r="H17"/>
  <c r="H13"/>
  <c r="H9"/>
  <c r="H24"/>
  <c r="H16"/>
  <c r="H8"/>
  <c r="H23"/>
  <c r="H15"/>
  <c r="H7"/>
  <c r="F10" i="8" l="1"/>
  <c r="F11" i="7"/>
  <c r="F11" i="8" l="1"/>
  <c r="F12" i="7"/>
  <c r="F12" i="8" l="1"/>
  <c r="F13" i="7"/>
  <c r="F13" i="8" l="1"/>
  <c r="F14" i="7"/>
  <c r="F14" i="8" l="1"/>
  <c r="F15" i="7"/>
  <c r="F15" i="8" l="1"/>
  <c r="F16" i="7"/>
  <c r="F16" i="8" l="1"/>
  <c r="F17" i="7"/>
  <c r="F17" i="8" l="1"/>
  <c r="F18" i="7"/>
  <c r="F18" i="8" l="1"/>
  <c r="F19" i="7"/>
  <c r="F19" i="8" l="1"/>
  <c r="F20" i="7"/>
  <c r="F20" i="8" l="1"/>
  <c r="F21" i="7"/>
  <c r="F21" i="8" l="1"/>
  <c r="F22" i="7"/>
  <c r="F22" i="8" l="1"/>
  <c r="F23" i="7"/>
  <c r="F23" i="8" l="1"/>
  <c r="F24" i="7"/>
  <c r="F24" i="8" l="1"/>
  <c r="F25" i="7"/>
  <c r="F25" i="8" l="1"/>
  <c r="F26" i="7"/>
  <c r="F26" i="8" l="1"/>
  <c r="G4" i="7" a="1"/>
  <c r="G4" i="8" l="1" a="1"/>
  <c r="G26" i="7"/>
  <c r="G24"/>
  <c r="G22"/>
  <c r="G20"/>
  <c r="G18"/>
  <c r="G16"/>
  <c r="G14"/>
  <c r="G12"/>
  <c r="G10"/>
  <c r="G8"/>
  <c r="G6"/>
  <c r="G4"/>
  <c r="G25"/>
  <c r="G23"/>
  <c r="G21"/>
  <c r="G19"/>
  <c r="G17"/>
  <c r="G15"/>
  <c r="G13"/>
  <c r="G11"/>
  <c r="G9"/>
  <c r="G7"/>
  <c r="G5"/>
  <c r="G26" i="8" l="1"/>
  <c r="G24"/>
  <c r="G22"/>
  <c r="G20"/>
  <c r="G18"/>
  <c r="G16"/>
  <c r="G14"/>
  <c r="G12"/>
  <c r="G10"/>
  <c r="G8"/>
  <c r="G6"/>
  <c r="G4"/>
  <c r="G25"/>
  <c r="G23"/>
  <c r="G21"/>
  <c r="G19"/>
  <c r="G17"/>
  <c r="G15"/>
  <c r="G13"/>
  <c r="G11"/>
  <c r="G9"/>
  <c r="G7"/>
  <c r="G5"/>
  <c r="H5" i="7"/>
  <c r="H4"/>
  <c r="H8"/>
  <c r="H6"/>
  <c r="H7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5" i="8" l="1"/>
  <c r="H6"/>
  <c r="H7"/>
  <c r="H4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</calcChain>
</file>

<file path=xl/sharedStrings.xml><?xml version="1.0" encoding="utf-8"?>
<sst xmlns="http://schemas.openxmlformats.org/spreadsheetml/2006/main" count="27" uniqueCount="12">
  <si>
    <t>Date</t>
  </si>
  <si>
    <t>Adj Close</t>
  </si>
  <si>
    <t>中華電</t>
    <phoneticPr fontId="18" type="noConversion"/>
  </si>
  <si>
    <t>平均</t>
    <phoneticPr fontId="18" type="noConversion"/>
  </si>
  <si>
    <t>標準差</t>
    <phoneticPr fontId="18" type="noConversion"/>
  </si>
  <si>
    <t>月報酬率</t>
    <phoneticPr fontId="18" type="noConversion"/>
  </si>
  <si>
    <t>理論值</t>
    <phoneticPr fontId="18" type="noConversion"/>
  </si>
  <si>
    <t>遠傳</t>
    <phoneticPr fontId="18" type="noConversion"/>
  </si>
  <si>
    <t>投資試算</t>
    <phoneticPr fontId="18" type="noConversion"/>
  </si>
  <si>
    <t>年化報酬率</t>
    <phoneticPr fontId="18" type="noConversion"/>
  </si>
  <si>
    <t>月報酬率</t>
    <phoneticPr fontId="18" type="noConversion"/>
  </si>
  <si>
    <t>投資試算</t>
    <phoneticPr fontId="18" type="noConversion"/>
  </si>
</sst>
</file>

<file path=xl/styles.xml><?xml version="1.0" encoding="utf-8"?>
<styleSheet xmlns="http://schemas.openxmlformats.org/spreadsheetml/2006/main">
  <numFmts count="2">
    <numFmt numFmtId="176" formatCode="0.0%"/>
    <numFmt numFmtId="177" formatCode="0.00_ "/>
  </numFmts>
  <fonts count="19">
    <font>
      <sz val="11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b/>
      <sz val="18"/>
      <color theme="3"/>
      <name val="新細明體"/>
      <family val="2"/>
      <charset val="136"/>
      <scheme val="major"/>
    </font>
    <font>
      <b/>
      <sz val="15"/>
      <color theme="3"/>
      <name val="微軟正黑體"/>
      <family val="2"/>
      <charset val="136"/>
    </font>
    <font>
      <b/>
      <sz val="13"/>
      <color theme="3"/>
      <name val="微軟正黑體"/>
      <family val="2"/>
      <charset val="136"/>
    </font>
    <font>
      <b/>
      <sz val="11"/>
      <color theme="3"/>
      <name val="微軟正黑體"/>
      <family val="2"/>
      <charset val="136"/>
    </font>
    <font>
      <sz val="11"/>
      <color rgb="FF006100"/>
      <name val="微軟正黑體"/>
      <family val="2"/>
      <charset val="136"/>
    </font>
    <font>
      <sz val="11"/>
      <color rgb="FF9C0006"/>
      <name val="微軟正黑體"/>
      <family val="2"/>
      <charset val="136"/>
    </font>
    <font>
      <sz val="11"/>
      <color rgb="FF9C6500"/>
      <name val="微軟正黑體"/>
      <family val="2"/>
      <charset val="136"/>
    </font>
    <font>
      <sz val="11"/>
      <color rgb="FF3F3F76"/>
      <name val="微軟正黑體"/>
      <family val="2"/>
      <charset val="136"/>
    </font>
    <font>
      <b/>
      <sz val="11"/>
      <color rgb="FF3F3F3F"/>
      <name val="微軟正黑體"/>
      <family val="2"/>
      <charset val="136"/>
    </font>
    <font>
      <b/>
      <sz val="11"/>
      <color rgb="FFFA7D00"/>
      <name val="微軟正黑體"/>
      <family val="2"/>
      <charset val="136"/>
    </font>
    <font>
      <sz val="11"/>
      <color rgb="FFFA7D00"/>
      <name val="微軟正黑體"/>
      <family val="2"/>
      <charset val="136"/>
    </font>
    <font>
      <b/>
      <sz val="11"/>
      <color theme="0"/>
      <name val="微軟正黑體"/>
      <family val="2"/>
      <charset val="136"/>
    </font>
    <font>
      <sz val="11"/>
      <color rgb="FFFF0000"/>
      <name val="微軟正黑體"/>
      <family val="2"/>
      <charset val="136"/>
    </font>
    <font>
      <i/>
      <sz val="11"/>
      <color rgb="FF7F7F7F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1"/>
      <color theme="0"/>
      <name val="微軟正黑體"/>
      <family val="2"/>
      <charset val="136"/>
    </font>
    <font>
      <sz val="9"/>
      <name val="微軟正黑體"/>
      <family val="2"/>
      <charset val="136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14" fontId="0" fillId="0" borderId="0" xfId="0" applyNumberFormat="1">
      <alignment vertical="center"/>
    </xf>
    <xf numFmtId="176" fontId="0" fillId="0" borderId="0" xfId="1" applyNumberFormat="1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10" fontId="0" fillId="0" borderId="0" xfId="1" applyNumberFormat="1" applyFont="1">
      <alignment vertical="center"/>
    </xf>
    <xf numFmtId="177" fontId="0" fillId="0" borderId="0" xfId="0" applyNumberFormat="1">
      <alignment vertical="center"/>
    </xf>
    <xf numFmtId="9" fontId="0" fillId="33" borderId="0" xfId="1" applyFont="1" applyFill="1">
      <alignment vertical="center"/>
    </xf>
  </cellXfs>
  <cellStyles count="43">
    <cellStyle name="20% - 輔色1" xfId="20" builtinId="30" customBuiltin="1"/>
    <cellStyle name="20% - 輔色2" xfId="24" builtinId="34" customBuiltin="1"/>
    <cellStyle name="20% - 輔色3" xfId="28" builtinId="38" customBuiltin="1"/>
    <cellStyle name="20% - 輔色4" xfId="32" builtinId="42" customBuiltin="1"/>
    <cellStyle name="20% - 輔色5" xfId="36" builtinId="46" customBuiltin="1"/>
    <cellStyle name="20% - 輔色6" xfId="40" builtinId="50" customBuiltin="1"/>
    <cellStyle name="40% - 輔色1" xfId="21" builtinId="31" customBuiltin="1"/>
    <cellStyle name="40% - 輔色2" xfId="25" builtinId="35" customBuiltin="1"/>
    <cellStyle name="40% - 輔色3" xfId="29" builtinId="39" customBuiltin="1"/>
    <cellStyle name="40% - 輔色4" xfId="33" builtinId="43" customBuiltin="1"/>
    <cellStyle name="40% - 輔色5" xfId="37" builtinId="47" customBuiltin="1"/>
    <cellStyle name="40% - 輔色6" xfId="41" builtinId="51" customBuiltin="1"/>
    <cellStyle name="60% - 輔色1" xfId="22" builtinId="32" customBuiltin="1"/>
    <cellStyle name="60% - 輔色2" xfId="26" builtinId="36" customBuiltin="1"/>
    <cellStyle name="60% - 輔色3" xfId="30" builtinId="40" customBuiltin="1"/>
    <cellStyle name="60% - 輔色4" xfId="34" builtinId="44" customBuiltin="1"/>
    <cellStyle name="60% - 輔色5" xfId="38" builtinId="48" customBuiltin="1"/>
    <cellStyle name="60% - 輔色6" xfId="42" builtinId="52" customBuiltin="1"/>
    <cellStyle name="一般" xfId="0" builtinId="0"/>
    <cellStyle name="中等" xfId="9" builtinId="28" customBuiltin="1"/>
    <cellStyle name="合計" xfId="18" builtinId="25" customBuiltin="1"/>
    <cellStyle name="好" xfId="7" builtinId="26" customBuiltin="1"/>
    <cellStyle name="百分比" xfId="1" builtinId="5"/>
    <cellStyle name="計算方式" xfId="12" builtinId="22" customBuiltin="1"/>
    <cellStyle name="連結的儲存格" xfId="13" builtinId="24" customBuiltin="1"/>
    <cellStyle name="備註" xfId="16" builtinId="10" customBuiltin="1"/>
    <cellStyle name="說明文字" xfId="17" builtinId="53" customBuiltin="1"/>
    <cellStyle name="輔色1" xfId="19" builtinId="29" customBuiltin="1"/>
    <cellStyle name="輔色2" xfId="23" builtinId="33" customBuiltin="1"/>
    <cellStyle name="輔色3" xfId="27" builtinId="37" customBuiltin="1"/>
    <cellStyle name="輔色4" xfId="31" builtinId="41" customBuiltin="1"/>
    <cellStyle name="輔色5" xfId="35" builtinId="45" customBuiltin="1"/>
    <cellStyle name="輔色6" xfId="39" builtinId="49" customBuiltin="1"/>
    <cellStyle name="標題" xfId="2" builtinId="15" customBuiltin="1"/>
    <cellStyle name="標題 1" xfId="3" builtinId="16" customBuiltin="1"/>
    <cellStyle name="標題 2" xfId="4" builtinId="17" customBuiltin="1"/>
    <cellStyle name="標題 3" xfId="5" builtinId="18" customBuiltin="1"/>
    <cellStyle name="標題 4" xfId="6" builtinId="19" customBuiltin="1"/>
    <cellStyle name="輸入" xfId="10" builtinId="20" customBuiltin="1"/>
    <cellStyle name="輸出" xfId="11" builtinId="21" customBuiltin="1"/>
    <cellStyle name="檢查儲存格" xfId="14" builtinId="23" customBuiltin="1"/>
    <cellStyle name="壞" xfId="8" builtinId="27" customBuiltin="1"/>
    <cellStyle name="警告文字" xfId="15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微軟正黑體"/>
        <scheme val="none"/>
      </font>
      <numFmt numFmtId="176" formatCode="0.0%"/>
    </dxf>
    <dxf>
      <numFmt numFmtId="19" formatCode="yyyy/m/d"/>
    </dxf>
    <dxf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微軟正黑體"/>
        <scheme val="none"/>
      </font>
      <numFmt numFmtId="176" formatCode="0.0%"/>
    </dxf>
    <dxf>
      <numFmt numFmtId="19" formatCode="yyyy/m/d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style val="34"/>
  <c:chart>
    <c:plotArea>
      <c:layout/>
      <c:barChart>
        <c:barDir val="col"/>
        <c:grouping val="clustered"/>
        <c:ser>
          <c:idx val="0"/>
          <c:order val="0"/>
          <c:tx>
            <c:strRef>
              <c:f>中華電!$G$3</c:f>
              <c:strCache>
                <c:ptCount val="1"/>
                <c:pt idx="0">
                  <c:v>中華電</c:v>
                </c:pt>
              </c:strCache>
            </c:strRef>
          </c:tx>
          <c:dLbls>
            <c:dLblPos val="outEnd"/>
            <c:showVal val="1"/>
          </c:dLbls>
          <c:cat>
            <c:numRef>
              <c:f>中華電!$F$4:$F$26</c:f>
              <c:numCache>
                <c:formatCode>0%</c:formatCode>
                <c:ptCount val="23"/>
                <c:pt idx="0">
                  <c:v>-0.2</c:v>
                </c:pt>
                <c:pt idx="1">
                  <c:v>-0.17500000000000002</c:v>
                </c:pt>
                <c:pt idx="2">
                  <c:v>-0.15000000000000002</c:v>
                </c:pt>
                <c:pt idx="3">
                  <c:v>-0.12500000000000003</c:v>
                </c:pt>
                <c:pt idx="4">
                  <c:v>-0.10000000000000003</c:v>
                </c:pt>
                <c:pt idx="5">
                  <c:v>-7.5000000000000039E-2</c:v>
                </c:pt>
                <c:pt idx="6">
                  <c:v>-5.0000000000000037E-2</c:v>
                </c:pt>
                <c:pt idx="7">
                  <c:v>-2.5000000000000036E-2</c:v>
                </c:pt>
                <c:pt idx="8">
                  <c:v>-3.4694469519536142E-17</c:v>
                </c:pt>
                <c:pt idx="9">
                  <c:v>2.4999999999999967E-2</c:v>
                </c:pt>
                <c:pt idx="10">
                  <c:v>4.9999999999999968E-2</c:v>
                </c:pt>
                <c:pt idx="11">
                  <c:v>7.4999999999999969E-2</c:v>
                </c:pt>
                <c:pt idx="12">
                  <c:v>9.9999999999999978E-2</c:v>
                </c:pt>
                <c:pt idx="13">
                  <c:v>0.12499999999999997</c:v>
                </c:pt>
                <c:pt idx="14">
                  <c:v>0.14999999999999997</c:v>
                </c:pt>
                <c:pt idx="15">
                  <c:v>0.17499999999999996</c:v>
                </c:pt>
                <c:pt idx="16">
                  <c:v>0.19999999999999996</c:v>
                </c:pt>
                <c:pt idx="17">
                  <c:v>0.22499999999999995</c:v>
                </c:pt>
                <c:pt idx="18">
                  <c:v>0.24999999999999994</c:v>
                </c:pt>
                <c:pt idx="19">
                  <c:v>0.27499999999999997</c:v>
                </c:pt>
                <c:pt idx="20">
                  <c:v>0.3</c:v>
                </c:pt>
                <c:pt idx="21">
                  <c:v>0.32500000000000001</c:v>
                </c:pt>
                <c:pt idx="22">
                  <c:v>0.35000000000000003</c:v>
                </c:pt>
              </c:numCache>
            </c:numRef>
          </c:cat>
          <c:val>
            <c:numRef>
              <c:f>中華電!$G$4:$G$26</c:f>
              <c:numCache>
                <c:formatCode>General</c:formatCode>
                <c:ptCount val="2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9</c:v>
                </c:pt>
                <c:pt idx="7">
                  <c:v>10</c:v>
                </c:pt>
                <c:pt idx="8">
                  <c:v>25</c:v>
                </c:pt>
                <c:pt idx="9">
                  <c:v>34</c:v>
                </c:pt>
                <c:pt idx="10">
                  <c:v>31</c:v>
                </c:pt>
                <c:pt idx="11">
                  <c:v>9</c:v>
                </c:pt>
                <c:pt idx="12">
                  <c:v>2</c:v>
                </c:pt>
                <c:pt idx="13">
                  <c:v>5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</c:ser>
        <c:axId val="233865984"/>
        <c:axId val="233867520"/>
      </c:barChart>
      <c:lineChart>
        <c:grouping val="standard"/>
        <c:ser>
          <c:idx val="1"/>
          <c:order val="1"/>
          <c:tx>
            <c:strRef>
              <c:f>中華電!$H$3</c:f>
              <c:strCache>
                <c:ptCount val="1"/>
                <c:pt idx="0">
                  <c:v>理論值</c:v>
                </c:pt>
              </c:strCache>
            </c:strRef>
          </c:tx>
          <c:marker>
            <c:symbol val="none"/>
          </c:marker>
          <c:val>
            <c:numRef>
              <c:f>中華電!$H$4:$H$26</c:f>
              <c:numCache>
                <c:formatCode>0.00_ </c:formatCode>
                <c:ptCount val="23"/>
                <c:pt idx="0" formatCode="General">
                  <c:v>1.456862965442518E-2</c:v>
                </c:pt>
                <c:pt idx="1">
                  <c:v>6.1093705097759576E-2</c:v>
                </c:pt>
                <c:pt idx="2">
                  <c:v>0.25183609897169701</c:v>
                </c:pt>
                <c:pt idx="3">
                  <c:v>0.85707593805979476</c:v>
                </c:pt>
                <c:pt idx="4">
                  <c:v>2.4084034085308819</c:v>
                </c:pt>
                <c:pt idx="5">
                  <c:v>5.5882125741588045</c:v>
                </c:pt>
                <c:pt idx="6">
                  <c:v>10.707089481273458</c:v>
                </c:pt>
                <c:pt idx="7">
                  <c:v>16.941093212020316</c:v>
                </c:pt>
                <c:pt idx="8">
                  <c:v>22.135782246230544</c:v>
                </c:pt>
                <c:pt idx="9">
                  <c:v>23.885745790264032</c:v>
                </c:pt>
                <c:pt idx="10">
                  <c:v>21.285077889259458</c:v>
                </c:pt>
                <c:pt idx="11">
                  <c:v>15.663944485268736</c:v>
                </c:pt>
                <c:pt idx="12">
                  <c:v>9.5193745388377433</c:v>
                </c:pt>
                <c:pt idx="13">
                  <c:v>4.7773179116211137</c:v>
                </c:pt>
                <c:pt idx="14">
                  <c:v>1.9797517408725152</c:v>
                </c:pt>
                <c:pt idx="15">
                  <c:v>0.67743284372535872</c:v>
                </c:pt>
                <c:pt idx="16">
                  <c:v>0.19139243123377225</c:v>
                </c:pt>
                <c:pt idx="17">
                  <c:v>4.4643348014429485E-2</c:v>
                </c:pt>
                <c:pt idx="18">
                  <c:v>8.5966570192580471E-3</c:v>
                </c:pt>
                <c:pt idx="19">
                  <c:v>1.3664947953541118E-3</c:v>
                </c:pt>
                <c:pt idx="20">
                  <c:v>1.7928932713273671E-4</c:v>
                </c:pt>
                <c:pt idx="21">
                  <c:v>1.9414656466376634E-5</c:v>
                </c:pt>
                <c:pt idx="22">
                  <c:v>1.7349757516216258E-6</c:v>
                </c:pt>
              </c:numCache>
            </c:numRef>
          </c:val>
        </c:ser>
        <c:marker val="1"/>
        <c:axId val="233865984"/>
        <c:axId val="233867520"/>
      </c:lineChart>
      <c:catAx>
        <c:axId val="233865984"/>
        <c:scaling>
          <c:orientation val="minMax"/>
        </c:scaling>
        <c:axPos val="b"/>
        <c:numFmt formatCode="0%" sourceLinked="1"/>
        <c:tickLblPos val="nextTo"/>
        <c:crossAx val="233867520"/>
        <c:crosses val="autoZero"/>
        <c:auto val="1"/>
        <c:lblAlgn val="ctr"/>
        <c:lblOffset val="100"/>
      </c:catAx>
      <c:valAx>
        <c:axId val="233867520"/>
        <c:scaling>
          <c:orientation val="minMax"/>
        </c:scaling>
        <c:axPos val="l"/>
        <c:majorGridlines/>
        <c:numFmt formatCode="General" sourceLinked="1"/>
        <c:tickLblPos val="nextTo"/>
        <c:crossAx val="233865984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style val="34"/>
  <c:chart>
    <c:plotArea>
      <c:layout/>
      <c:barChart>
        <c:barDir val="col"/>
        <c:grouping val="clustered"/>
        <c:ser>
          <c:idx val="0"/>
          <c:order val="0"/>
          <c:tx>
            <c:strRef>
              <c:f>遠傳!$G$3</c:f>
              <c:strCache>
                <c:ptCount val="1"/>
                <c:pt idx="0">
                  <c:v>遠傳</c:v>
                </c:pt>
              </c:strCache>
            </c:strRef>
          </c:tx>
          <c:dLbls>
            <c:dLblPos val="outEnd"/>
            <c:showVal val="1"/>
          </c:dLbls>
          <c:cat>
            <c:numRef>
              <c:f>遠傳!$F$4:$F$26</c:f>
              <c:numCache>
                <c:formatCode>0%</c:formatCode>
                <c:ptCount val="23"/>
                <c:pt idx="0">
                  <c:v>-0.2</c:v>
                </c:pt>
                <c:pt idx="1">
                  <c:v>-0.17500000000000002</c:v>
                </c:pt>
                <c:pt idx="2">
                  <c:v>-0.15000000000000002</c:v>
                </c:pt>
                <c:pt idx="3">
                  <c:v>-0.12500000000000003</c:v>
                </c:pt>
                <c:pt idx="4">
                  <c:v>-0.10000000000000003</c:v>
                </c:pt>
                <c:pt idx="5">
                  <c:v>-7.5000000000000039E-2</c:v>
                </c:pt>
                <c:pt idx="6">
                  <c:v>-5.0000000000000037E-2</c:v>
                </c:pt>
                <c:pt idx="7">
                  <c:v>-2.5000000000000036E-2</c:v>
                </c:pt>
                <c:pt idx="8">
                  <c:v>-3.4694469519536142E-17</c:v>
                </c:pt>
                <c:pt idx="9">
                  <c:v>2.4999999999999967E-2</c:v>
                </c:pt>
                <c:pt idx="10">
                  <c:v>4.9999999999999968E-2</c:v>
                </c:pt>
                <c:pt idx="11">
                  <c:v>7.4999999999999969E-2</c:v>
                </c:pt>
                <c:pt idx="12">
                  <c:v>9.9999999999999978E-2</c:v>
                </c:pt>
                <c:pt idx="13">
                  <c:v>0.12499999999999997</c:v>
                </c:pt>
                <c:pt idx="14">
                  <c:v>0.14999999999999997</c:v>
                </c:pt>
                <c:pt idx="15">
                  <c:v>0.17499999999999996</c:v>
                </c:pt>
                <c:pt idx="16">
                  <c:v>0.19999999999999996</c:v>
                </c:pt>
                <c:pt idx="17">
                  <c:v>0.22499999999999995</c:v>
                </c:pt>
                <c:pt idx="18">
                  <c:v>0.24999999999999994</c:v>
                </c:pt>
                <c:pt idx="19">
                  <c:v>0.27499999999999997</c:v>
                </c:pt>
                <c:pt idx="20">
                  <c:v>0.3</c:v>
                </c:pt>
                <c:pt idx="21">
                  <c:v>0.32500000000000001</c:v>
                </c:pt>
                <c:pt idx="22">
                  <c:v>0.35000000000000003</c:v>
                </c:pt>
              </c:numCache>
            </c:numRef>
          </c:cat>
          <c:val>
            <c:numRef>
              <c:f>遠傳!$G$4:$G$26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9</c:v>
                </c:pt>
                <c:pt idx="8">
                  <c:v>19</c:v>
                </c:pt>
                <c:pt idx="9">
                  <c:v>18</c:v>
                </c:pt>
                <c:pt idx="10">
                  <c:v>18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</c:ser>
        <c:axId val="234742144"/>
        <c:axId val="234743680"/>
      </c:barChart>
      <c:lineChart>
        <c:grouping val="standard"/>
        <c:ser>
          <c:idx val="1"/>
          <c:order val="1"/>
          <c:tx>
            <c:strRef>
              <c:f>遠傳!$H$3</c:f>
              <c:strCache>
                <c:ptCount val="1"/>
                <c:pt idx="0">
                  <c:v>理論值</c:v>
                </c:pt>
              </c:strCache>
            </c:strRef>
          </c:tx>
          <c:marker>
            <c:symbol val="none"/>
          </c:marker>
          <c:val>
            <c:numRef>
              <c:f>遠傳!$H$4:$H$26</c:f>
              <c:numCache>
                <c:formatCode>0.00_ </c:formatCode>
                <c:ptCount val="23"/>
                <c:pt idx="0" formatCode="General">
                  <c:v>4.350458620409281E-3</c:v>
                </c:pt>
                <c:pt idx="1">
                  <c:v>2.1542845237060515E-2</c:v>
                </c:pt>
                <c:pt idx="2">
                  <c:v>0.10056494461074861</c:v>
                </c:pt>
                <c:pt idx="3">
                  <c:v>0.38170664607067284</c:v>
                </c:pt>
                <c:pt idx="4">
                  <c:v>1.1781242817886248</c:v>
                </c:pt>
                <c:pt idx="5">
                  <c:v>2.9570919668589362</c:v>
                </c:pt>
                <c:pt idx="6">
                  <c:v>6.0364227838652296</c:v>
                </c:pt>
                <c:pt idx="7">
                  <c:v>10.022093908644516</c:v>
                </c:pt>
                <c:pt idx="8">
                  <c:v>13.533742010598038</c:v>
                </c:pt>
                <c:pt idx="9">
                  <c:v>14.865102226565469</c:v>
                </c:pt>
                <c:pt idx="10">
                  <c:v>13.280414317057645</c:v>
                </c:pt>
                <c:pt idx="11">
                  <c:v>9.6503996496215674</c:v>
                </c:pt>
                <c:pt idx="12">
                  <c:v>5.7037217867544721</c:v>
                </c:pt>
                <c:pt idx="13">
                  <c:v>2.7417858352272102</c:v>
                </c:pt>
                <c:pt idx="14">
                  <c:v>1.0718830960827024</c:v>
                </c:pt>
                <c:pt idx="15">
                  <c:v>0.34077737285519882</c:v>
                </c:pt>
                <c:pt idx="16">
                  <c:v>8.809859908274964E-2</c:v>
                </c:pt>
                <c:pt idx="17">
                  <c:v>1.8518382318380766E-2</c:v>
                </c:pt>
                <c:pt idx="18">
                  <c:v>3.1646800135696207E-3</c:v>
                </c:pt>
                <c:pt idx="19">
                  <c:v>4.3964583059619144E-4</c:v>
                </c:pt>
                <c:pt idx="20">
                  <c:v>4.9644788113978322E-5</c:v>
                </c:pt>
                <c:pt idx="21">
                  <c:v>4.556077936923586E-6</c:v>
                </c:pt>
                <c:pt idx="22">
                  <c:v>3.3978447833149517E-7</c:v>
                </c:pt>
              </c:numCache>
            </c:numRef>
          </c:val>
        </c:ser>
        <c:marker val="1"/>
        <c:axId val="234742144"/>
        <c:axId val="234743680"/>
      </c:lineChart>
      <c:catAx>
        <c:axId val="234742144"/>
        <c:scaling>
          <c:orientation val="minMax"/>
        </c:scaling>
        <c:axPos val="b"/>
        <c:numFmt formatCode="0%" sourceLinked="1"/>
        <c:tickLblPos val="nextTo"/>
        <c:crossAx val="234743680"/>
        <c:crosses val="autoZero"/>
        <c:auto val="1"/>
        <c:lblAlgn val="ctr"/>
        <c:lblOffset val="100"/>
      </c:catAx>
      <c:valAx>
        <c:axId val="234743680"/>
        <c:scaling>
          <c:orientation val="minMax"/>
        </c:scaling>
        <c:axPos val="l"/>
        <c:majorGridlines/>
        <c:numFmt formatCode="General" sourceLinked="1"/>
        <c:tickLblPos val="nextTo"/>
        <c:crossAx val="234742144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style val="34"/>
  <c:chart>
    <c:plotArea>
      <c:layout/>
      <c:barChart>
        <c:barDir val="col"/>
        <c:grouping val="clustered"/>
        <c:ser>
          <c:idx val="0"/>
          <c:order val="0"/>
          <c:tx>
            <c:strRef>
              <c:f>台哥大!$G$3</c:f>
              <c:strCache>
                <c:ptCount val="1"/>
                <c:pt idx="0">
                  <c:v>中華電</c:v>
                </c:pt>
              </c:strCache>
            </c:strRef>
          </c:tx>
          <c:dLbls>
            <c:dLblPos val="outEnd"/>
            <c:showVal val="1"/>
          </c:dLbls>
          <c:cat>
            <c:numRef>
              <c:f>台哥大!$F$4:$F$26</c:f>
              <c:numCache>
                <c:formatCode>0%</c:formatCode>
                <c:ptCount val="23"/>
                <c:pt idx="0">
                  <c:v>-0.2</c:v>
                </c:pt>
                <c:pt idx="1">
                  <c:v>-0.17500000000000002</c:v>
                </c:pt>
                <c:pt idx="2">
                  <c:v>-0.15000000000000002</c:v>
                </c:pt>
                <c:pt idx="3">
                  <c:v>-0.12500000000000003</c:v>
                </c:pt>
                <c:pt idx="4">
                  <c:v>-0.10000000000000003</c:v>
                </c:pt>
                <c:pt idx="5">
                  <c:v>-7.5000000000000039E-2</c:v>
                </c:pt>
                <c:pt idx="6">
                  <c:v>-5.0000000000000037E-2</c:v>
                </c:pt>
                <c:pt idx="7">
                  <c:v>-2.5000000000000036E-2</c:v>
                </c:pt>
                <c:pt idx="8">
                  <c:v>-3.4694469519536142E-17</c:v>
                </c:pt>
                <c:pt idx="9">
                  <c:v>2.4999999999999967E-2</c:v>
                </c:pt>
                <c:pt idx="10">
                  <c:v>4.9999999999999968E-2</c:v>
                </c:pt>
                <c:pt idx="11">
                  <c:v>7.4999999999999969E-2</c:v>
                </c:pt>
                <c:pt idx="12">
                  <c:v>9.9999999999999978E-2</c:v>
                </c:pt>
                <c:pt idx="13">
                  <c:v>0.12499999999999997</c:v>
                </c:pt>
                <c:pt idx="14">
                  <c:v>0.14999999999999997</c:v>
                </c:pt>
                <c:pt idx="15">
                  <c:v>0.17499999999999996</c:v>
                </c:pt>
                <c:pt idx="16">
                  <c:v>0.19999999999999996</c:v>
                </c:pt>
                <c:pt idx="17">
                  <c:v>0.22499999999999995</c:v>
                </c:pt>
                <c:pt idx="18">
                  <c:v>0.24999999999999994</c:v>
                </c:pt>
                <c:pt idx="19">
                  <c:v>0.27499999999999997</c:v>
                </c:pt>
                <c:pt idx="20">
                  <c:v>0.3</c:v>
                </c:pt>
                <c:pt idx="21">
                  <c:v>0.32500000000000001</c:v>
                </c:pt>
                <c:pt idx="22">
                  <c:v>0.35000000000000003</c:v>
                </c:pt>
              </c:numCache>
            </c:numRef>
          </c:cat>
          <c:val>
            <c:numRef>
              <c:f>台哥大!$G$4:$G$26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8</c:v>
                </c:pt>
                <c:pt idx="7">
                  <c:v>13</c:v>
                </c:pt>
                <c:pt idx="8">
                  <c:v>19</c:v>
                </c:pt>
                <c:pt idx="9">
                  <c:v>24</c:v>
                </c:pt>
                <c:pt idx="10">
                  <c:v>25</c:v>
                </c:pt>
                <c:pt idx="11">
                  <c:v>9</c:v>
                </c:pt>
                <c:pt idx="12">
                  <c:v>5</c:v>
                </c:pt>
                <c:pt idx="13">
                  <c:v>5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</c:ser>
        <c:axId val="234973824"/>
        <c:axId val="234983808"/>
      </c:barChart>
      <c:lineChart>
        <c:grouping val="standard"/>
        <c:ser>
          <c:idx val="1"/>
          <c:order val="1"/>
          <c:tx>
            <c:strRef>
              <c:f>台哥大!$H$3</c:f>
              <c:strCache>
                <c:ptCount val="1"/>
                <c:pt idx="0">
                  <c:v>理論值</c:v>
                </c:pt>
              </c:strCache>
            </c:strRef>
          </c:tx>
          <c:marker>
            <c:symbol val="none"/>
          </c:marker>
          <c:val>
            <c:numRef>
              <c:f>台哥大!$H$4:$H$26</c:f>
              <c:numCache>
                <c:formatCode>0.00_ </c:formatCode>
                <c:ptCount val="23"/>
                <c:pt idx="0" formatCode="General">
                  <c:v>6.1321388947281896E-3</c:v>
                </c:pt>
                <c:pt idx="1">
                  <c:v>2.9415276200644769E-2</c:v>
                </c:pt>
                <c:pt idx="2">
                  <c:v>0.13465458831055654</c:v>
                </c:pt>
                <c:pt idx="3">
                  <c:v>0.50463913352251932</c:v>
                </c:pt>
                <c:pt idx="4">
                  <c:v>1.5484135942365238</c:v>
                </c:pt>
                <c:pt idx="5">
                  <c:v>3.8901820762799355</c:v>
                </c:pt>
                <c:pt idx="6">
                  <c:v>8.0030544608191629</c:v>
                </c:pt>
                <c:pt idx="7">
                  <c:v>13.482343753826136</c:v>
                </c:pt>
                <c:pt idx="8">
                  <c:v>18.600054095430156</c:v>
                </c:pt>
                <c:pt idx="9">
                  <c:v>21.014150709672478</c:v>
                </c:pt>
                <c:pt idx="10">
                  <c:v>19.442942093926561</c:v>
                </c:pt>
                <c:pt idx="11">
                  <c:v>14.732019395762851</c:v>
                </c:pt>
                <c:pt idx="12">
                  <c:v>9.1412253085757875</c:v>
                </c:pt>
                <c:pt idx="13">
                  <c:v>4.6448771102546562</c:v>
                </c:pt>
                <c:pt idx="14">
                  <c:v>1.932644716904965</c:v>
                </c:pt>
                <c:pt idx="15">
                  <c:v>0.65843499723391474</c:v>
                </c:pt>
                <c:pt idx="16">
                  <c:v>0.18366535314021903</c:v>
                </c:pt>
                <c:pt idx="17">
                  <c:v>4.1943160040998295E-2</c:v>
                </c:pt>
                <c:pt idx="18">
                  <c:v>7.8411017146167161E-3</c:v>
                </c:pt>
                <c:pt idx="19">
                  <c:v>1.1998706155820216E-3</c:v>
                </c:pt>
                <c:pt idx="20">
                  <c:v>1.5027614318330329E-4</c:v>
                </c:pt>
                <c:pt idx="21">
                  <c:v>1.540276991973677E-5</c:v>
                </c:pt>
                <c:pt idx="22">
                  <c:v>1.2918571032916049E-6</c:v>
                </c:pt>
              </c:numCache>
            </c:numRef>
          </c:val>
        </c:ser>
        <c:marker val="1"/>
        <c:axId val="234973824"/>
        <c:axId val="234983808"/>
      </c:lineChart>
      <c:catAx>
        <c:axId val="234973824"/>
        <c:scaling>
          <c:orientation val="minMax"/>
        </c:scaling>
        <c:axPos val="b"/>
        <c:numFmt formatCode="0%" sourceLinked="1"/>
        <c:tickLblPos val="nextTo"/>
        <c:crossAx val="234983808"/>
        <c:crosses val="autoZero"/>
        <c:auto val="1"/>
        <c:lblAlgn val="ctr"/>
        <c:lblOffset val="100"/>
      </c:catAx>
      <c:valAx>
        <c:axId val="234983808"/>
        <c:scaling>
          <c:orientation val="minMax"/>
        </c:scaling>
        <c:axPos val="l"/>
        <c:majorGridlines/>
        <c:numFmt formatCode="General" sourceLinked="1"/>
        <c:tickLblPos val="nextTo"/>
        <c:crossAx val="234973824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380998</xdr:colOff>
      <xdr:row>2</xdr:row>
      <xdr:rowOff>97971</xdr:rowOff>
    </xdr:from>
    <xdr:to>
      <xdr:col>17</xdr:col>
      <xdr:colOff>261257</xdr:colOff>
      <xdr:row>23</xdr:row>
      <xdr:rowOff>97970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359227</xdr:colOff>
      <xdr:row>3</xdr:row>
      <xdr:rowOff>43542</xdr:rowOff>
    </xdr:from>
    <xdr:to>
      <xdr:col>17</xdr:col>
      <xdr:colOff>653142</xdr:colOff>
      <xdr:row>21</xdr:row>
      <xdr:rowOff>185056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380998</xdr:colOff>
      <xdr:row>2</xdr:row>
      <xdr:rowOff>97971</xdr:rowOff>
    </xdr:from>
    <xdr:to>
      <xdr:col>17</xdr:col>
      <xdr:colOff>261257</xdr:colOff>
      <xdr:row>23</xdr:row>
      <xdr:rowOff>97970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表格2" displayName="表格2" ref="A3:D143" totalsRowShown="0">
  <tableColumns count="4">
    <tableColumn id="1" name="Date" dataDxfId="2"/>
    <tableColumn id="2" name="Adj Close"/>
    <tableColumn id="3" name="月報酬率"/>
    <tableColumn id="4" name="投資試算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1" name="表格1" displayName="表格1" ref="A3:D88" totalsRowShown="0">
  <tableColumns count="4">
    <tableColumn id="1" name="Date" dataDxfId="4"/>
    <tableColumn id="2" name="Adj Close"/>
    <tableColumn id="3" name="月報酬率" dataDxfId="3" dataCellStyle="百分比"/>
    <tableColumn id="4" name="投資試算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3" name="表格3" displayName="表格3" ref="A3:D124" totalsRowShown="0">
  <tableColumns count="4">
    <tableColumn id="1" name="Date" dataDxfId="1"/>
    <tableColumn id="2" name="Adj Close"/>
    <tableColumn id="3" name="月報酬率" dataDxfId="0" dataCellStyle="百分比"/>
    <tableColumn id="4" name="投資試算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3"/>
  <sheetViews>
    <sheetView zoomScale="70" zoomScaleNormal="70" workbookViewId="0">
      <selection activeCell="E16" sqref="E16"/>
    </sheetView>
  </sheetViews>
  <sheetFormatPr defaultRowHeight="14.4"/>
  <cols>
    <col min="1" max="1" width="14" customWidth="1"/>
    <col min="2" max="2" width="10.69921875" customWidth="1"/>
    <col min="3" max="4" width="10.09765625" customWidth="1"/>
  </cols>
  <sheetData>
    <row r="1" spans="1:8">
      <c r="A1" t="s">
        <v>9</v>
      </c>
      <c r="B1" s="7">
        <f>(D4/D141)^(1/((A4-A141)/365))-1</f>
        <v>0.10462644451000558</v>
      </c>
    </row>
    <row r="3" spans="1:8">
      <c r="A3" t="s">
        <v>0</v>
      </c>
      <c r="B3" t="s">
        <v>1</v>
      </c>
      <c r="C3" t="s">
        <v>10</v>
      </c>
      <c r="D3" t="s">
        <v>11</v>
      </c>
      <c r="G3" t="s">
        <v>2</v>
      </c>
      <c r="H3" t="s">
        <v>6</v>
      </c>
    </row>
    <row r="4" spans="1:8">
      <c r="A4" s="1">
        <v>41061</v>
      </c>
      <c r="B4">
        <v>91.3</v>
      </c>
      <c r="C4" s="2">
        <f t="shared" ref="C4:C67" si="0">B4/B5-1</f>
        <v>1.2195121951219523E-2</v>
      </c>
      <c r="D4">
        <f t="shared" ref="D4:D67" si="1">D5*(1+C4)</f>
        <v>311.60409556313971</v>
      </c>
      <c r="F4" s="3">
        <v>-0.2</v>
      </c>
      <c r="G4">
        <f t="array" ref="G4:G26">FREQUENCY(C4:C140,F4:F26)</f>
        <v>1</v>
      </c>
      <c r="H4">
        <f>NORMDIST(F4,$C$142,$C$143,TRUE)*SUM($G$4:$G$26)</f>
        <v>1.456862965442518E-2</v>
      </c>
    </row>
    <row r="5" spans="1:8">
      <c r="A5" s="1">
        <v>41031</v>
      </c>
      <c r="B5">
        <v>90.2</v>
      </c>
      <c r="C5" s="2">
        <f t="shared" si="0"/>
        <v>-1.3129102844638973E-2</v>
      </c>
      <c r="D5">
        <f t="shared" si="1"/>
        <v>307.84982935153562</v>
      </c>
      <c r="F5" s="3">
        <f>F4+2.5%</f>
        <v>-0.17500000000000002</v>
      </c>
      <c r="G5">
        <v>0</v>
      </c>
      <c r="H5" s="6">
        <f t="shared" ref="H5:H26" si="2">(NORMDIST(F5,$C$142,$C$143,TRUE)-NORMDIST(F4,$C$142,$C$143,TRUE))*SUM($G$4:$G$26)</f>
        <v>6.1093705097759576E-2</v>
      </c>
    </row>
    <row r="6" spans="1:8">
      <c r="A6" s="1">
        <v>41001</v>
      </c>
      <c r="B6">
        <v>91.4</v>
      </c>
      <c r="C6" s="2">
        <f t="shared" si="0"/>
        <v>5.5005500550056041E-3</v>
      </c>
      <c r="D6">
        <f t="shared" si="1"/>
        <v>311.94539249146737</v>
      </c>
      <c r="F6" s="3">
        <f t="shared" ref="F6:F26" si="3">F5+2.5%</f>
        <v>-0.15000000000000002</v>
      </c>
      <c r="G6">
        <v>0</v>
      </c>
      <c r="H6" s="6">
        <f t="shared" si="2"/>
        <v>0.25183609897169701</v>
      </c>
    </row>
    <row r="7" spans="1:8">
      <c r="A7" s="1">
        <v>40969</v>
      </c>
      <c r="B7">
        <v>90.9</v>
      </c>
      <c r="C7" s="2">
        <f t="shared" si="0"/>
        <v>5.530973451327359E-3</v>
      </c>
      <c r="D7">
        <f t="shared" si="1"/>
        <v>310.2389078498291</v>
      </c>
      <c r="F7" s="3">
        <f t="shared" si="3"/>
        <v>-0.12500000000000003</v>
      </c>
      <c r="G7">
        <v>2</v>
      </c>
      <c r="H7" s="6">
        <f t="shared" si="2"/>
        <v>0.85707593805979476</v>
      </c>
    </row>
    <row r="8" spans="1:8">
      <c r="A8" s="1">
        <v>40940</v>
      </c>
      <c r="B8">
        <v>90.4</v>
      </c>
      <c r="C8" s="2">
        <f t="shared" si="0"/>
        <v>-6.0291060291060239E-2</v>
      </c>
      <c r="D8">
        <f t="shared" si="1"/>
        <v>308.53242320819089</v>
      </c>
      <c r="F8" s="3">
        <f t="shared" si="3"/>
        <v>-0.10000000000000003</v>
      </c>
      <c r="G8">
        <v>1</v>
      </c>
      <c r="H8" s="6">
        <f t="shared" si="2"/>
        <v>2.4084034085308819</v>
      </c>
    </row>
    <row r="9" spans="1:8">
      <c r="A9" s="1">
        <v>40910</v>
      </c>
      <c r="B9">
        <v>96.2</v>
      </c>
      <c r="C9" s="2">
        <f t="shared" si="0"/>
        <v>-3.7999999999999923E-2</v>
      </c>
      <c r="D9">
        <f t="shared" si="1"/>
        <v>328.32764505119428</v>
      </c>
      <c r="F9" s="3">
        <f t="shared" si="3"/>
        <v>-7.5000000000000039E-2</v>
      </c>
      <c r="G9">
        <v>3</v>
      </c>
      <c r="H9" s="6">
        <f t="shared" si="2"/>
        <v>5.5882125741588045</v>
      </c>
    </row>
    <row r="10" spans="1:8">
      <c r="A10" s="1">
        <v>40878</v>
      </c>
      <c r="B10">
        <v>100</v>
      </c>
      <c r="C10" s="2">
        <f t="shared" si="0"/>
        <v>4.0160642570281624E-3</v>
      </c>
      <c r="D10">
        <f t="shared" si="1"/>
        <v>341.29692832764476</v>
      </c>
      <c r="F10" s="3">
        <f t="shared" si="3"/>
        <v>-5.0000000000000037E-2</v>
      </c>
      <c r="G10">
        <v>9</v>
      </c>
      <c r="H10" s="6">
        <f t="shared" si="2"/>
        <v>10.707089481273458</v>
      </c>
    </row>
    <row r="11" spans="1:8">
      <c r="A11" s="1">
        <v>40848</v>
      </c>
      <c r="B11">
        <v>99.6</v>
      </c>
      <c r="C11" s="2">
        <f t="shared" si="0"/>
        <v>-8.9552238805971074E-3</v>
      </c>
      <c r="D11">
        <f t="shared" si="1"/>
        <v>339.93174061433416</v>
      </c>
      <c r="F11" s="3">
        <f t="shared" si="3"/>
        <v>-2.5000000000000036E-2</v>
      </c>
      <c r="G11">
        <v>10</v>
      </c>
      <c r="H11" s="6">
        <f t="shared" si="2"/>
        <v>16.941093212020316</v>
      </c>
    </row>
    <row r="12" spans="1:8">
      <c r="A12" s="1">
        <v>40819</v>
      </c>
      <c r="B12">
        <v>100.5</v>
      </c>
      <c r="C12" s="2">
        <f t="shared" si="0"/>
        <v>-9.8522167487684609E-3</v>
      </c>
      <c r="D12">
        <f t="shared" si="1"/>
        <v>343.00341296928298</v>
      </c>
      <c r="F12" s="3">
        <f t="shared" si="3"/>
        <v>-3.4694469519536142E-17</v>
      </c>
      <c r="G12">
        <v>25</v>
      </c>
      <c r="H12" s="6">
        <f t="shared" si="2"/>
        <v>22.135782246230544</v>
      </c>
    </row>
    <row r="13" spans="1:8">
      <c r="A13" s="1">
        <v>40787</v>
      </c>
      <c r="B13">
        <v>101.5</v>
      </c>
      <c r="C13" s="2">
        <f t="shared" si="0"/>
        <v>1.6016016016015877E-2</v>
      </c>
      <c r="D13">
        <f t="shared" si="1"/>
        <v>346.4163822525594</v>
      </c>
      <c r="F13" s="3">
        <f t="shared" si="3"/>
        <v>2.4999999999999967E-2</v>
      </c>
      <c r="G13">
        <v>34</v>
      </c>
      <c r="H13" s="6">
        <f t="shared" si="2"/>
        <v>23.885745790264032</v>
      </c>
    </row>
    <row r="14" spans="1:8">
      <c r="A14" s="1">
        <v>40756</v>
      </c>
      <c r="B14">
        <v>99.9</v>
      </c>
      <c r="C14" s="2">
        <f t="shared" si="0"/>
        <v>-9.9999999999988987E-4</v>
      </c>
      <c r="D14">
        <f t="shared" si="1"/>
        <v>340.95563139931716</v>
      </c>
      <c r="F14" s="3">
        <f t="shared" si="3"/>
        <v>4.9999999999999968E-2</v>
      </c>
      <c r="G14">
        <v>31</v>
      </c>
      <c r="H14" s="6">
        <f t="shared" si="2"/>
        <v>21.285077889259458</v>
      </c>
    </row>
    <row r="15" spans="1:8">
      <c r="A15" s="1">
        <v>40725</v>
      </c>
      <c r="B15">
        <v>100</v>
      </c>
      <c r="C15" s="2">
        <f t="shared" si="0"/>
        <v>1.2145748987854255E-2</v>
      </c>
      <c r="D15">
        <f t="shared" si="1"/>
        <v>341.29692832764476</v>
      </c>
      <c r="F15" s="3">
        <f t="shared" si="3"/>
        <v>7.4999999999999969E-2</v>
      </c>
      <c r="G15">
        <v>9</v>
      </c>
      <c r="H15" s="6">
        <f t="shared" si="2"/>
        <v>15.663944485268736</v>
      </c>
    </row>
    <row r="16" spans="1:8">
      <c r="A16" s="1">
        <v>40695</v>
      </c>
      <c r="B16">
        <v>98.8</v>
      </c>
      <c r="C16" s="2">
        <f t="shared" si="0"/>
        <v>5.555555555555558E-2</v>
      </c>
      <c r="D16">
        <f t="shared" si="1"/>
        <v>337.20136518771301</v>
      </c>
      <c r="F16" s="3">
        <f t="shared" si="3"/>
        <v>9.9999999999999978E-2</v>
      </c>
      <c r="G16">
        <v>2</v>
      </c>
      <c r="H16" s="6">
        <f t="shared" si="2"/>
        <v>9.5193745388377433</v>
      </c>
    </row>
    <row r="17" spans="1:8">
      <c r="A17" s="1">
        <v>40666</v>
      </c>
      <c r="B17">
        <v>93.6</v>
      </c>
      <c r="C17" s="2">
        <f t="shared" si="0"/>
        <v>2.7442371020856227E-2</v>
      </c>
      <c r="D17">
        <f t="shared" si="1"/>
        <v>319.4539249146755</v>
      </c>
      <c r="F17" s="3">
        <f t="shared" si="3"/>
        <v>0.12499999999999997</v>
      </c>
      <c r="G17">
        <v>5</v>
      </c>
      <c r="H17" s="6">
        <f t="shared" si="2"/>
        <v>4.7773179116211137</v>
      </c>
    </row>
    <row r="18" spans="1:8">
      <c r="A18" s="1">
        <v>40634</v>
      </c>
      <c r="B18">
        <v>91.1</v>
      </c>
      <c r="C18" s="2">
        <f t="shared" si="0"/>
        <v>-5.4585152838427797E-3</v>
      </c>
      <c r="D18">
        <f t="shared" si="1"/>
        <v>310.92150170648438</v>
      </c>
      <c r="F18" s="3">
        <f t="shared" si="3"/>
        <v>0.14999999999999997</v>
      </c>
      <c r="G18">
        <v>4</v>
      </c>
      <c r="H18" s="6">
        <f t="shared" si="2"/>
        <v>1.9797517408725152</v>
      </c>
    </row>
    <row r="19" spans="1:8">
      <c r="A19" s="1">
        <v>40603</v>
      </c>
      <c r="B19">
        <v>91.6</v>
      </c>
      <c r="C19" s="2">
        <f t="shared" si="0"/>
        <v>3.9727582292849117E-2</v>
      </c>
      <c r="D19">
        <f t="shared" si="1"/>
        <v>312.62798634812259</v>
      </c>
      <c r="F19" s="3">
        <f t="shared" si="3"/>
        <v>0.17499999999999996</v>
      </c>
      <c r="G19">
        <v>0</v>
      </c>
      <c r="H19" s="6">
        <f t="shared" si="2"/>
        <v>0.67743284372535872</v>
      </c>
    </row>
    <row r="20" spans="1:8">
      <c r="A20" s="1">
        <v>40582</v>
      </c>
      <c r="B20">
        <v>88.1</v>
      </c>
      <c r="C20" s="2">
        <f t="shared" si="0"/>
        <v>-1.2331838565022513E-2</v>
      </c>
      <c r="D20">
        <f t="shared" si="1"/>
        <v>300.68259385665499</v>
      </c>
      <c r="F20" s="3">
        <f t="shared" si="3"/>
        <v>0.19999999999999996</v>
      </c>
      <c r="G20">
        <v>0</v>
      </c>
      <c r="H20" s="6">
        <f t="shared" si="2"/>
        <v>0.19139243123377225</v>
      </c>
    </row>
    <row r="21" spans="1:8">
      <c r="A21" s="1">
        <v>40546</v>
      </c>
      <c r="B21">
        <v>89.2</v>
      </c>
      <c r="C21" s="2">
        <f t="shared" si="0"/>
        <v>0.23068432671081673</v>
      </c>
      <c r="D21">
        <f t="shared" si="1"/>
        <v>304.43686006825914</v>
      </c>
      <c r="F21" s="3">
        <f t="shared" si="3"/>
        <v>0.22499999999999995</v>
      </c>
      <c r="G21">
        <v>0</v>
      </c>
      <c r="H21" s="6">
        <f t="shared" si="2"/>
        <v>4.4643348014429485E-2</v>
      </c>
    </row>
    <row r="22" spans="1:8">
      <c r="A22" s="1">
        <v>40513</v>
      </c>
      <c r="B22">
        <v>72.48</v>
      </c>
      <c r="C22" s="2">
        <f t="shared" si="0"/>
        <v>1.3815971262780558E-3</v>
      </c>
      <c r="D22">
        <f t="shared" si="1"/>
        <v>247.37201365187696</v>
      </c>
      <c r="F22" s="3">
        <f t="shared" si="3"/>
        <v>0.24999999999999994</v>
      </c>
      <c r="G22">
        <v>1</v>
      </c>
      <c r="H22" s="6">
        <f t="shared" si="2"/>
        <v>8.5966570192580471E-3</v>
      </c>
    </row>
    <row r="23" spans="1:8">
      <c r="A23" s="1">
        <v>40483</v>
      </c>
      <c r="B23">
        <v>72.38</v>
      </c>
      <c r="C23" s="2">
        <f t="shared" si="0"/>
        <v>3.3557046979865612E-2</v>
      </c>
      <c r="D23">
        <f t="shared" si="1"/>
        <v>247.03071672354929</v>
      </c>
      <c r="F23" s="3">
        <f t="shared" si="3"/>
        <v>0.27499999999999997</v>
      </c>
      <c r="G23">
        <v>0</v>
      </c>
      <c r="H23" s="6">
        <f t="shared" si="2"/>
        <v>1.3664947953541118E-3</v>
      </c>
    </row>
    <row r="24" spans="1:8">
      <c r="A24" s="1">
        <v>40452</v>
      </c>
      <c r="B24">
        <v>70.03</v>
      </c>
      <c r="C24" s="2">
        <f t="shared" si="0"/>
        <v>2.2783700890901093E-2</v>
      </c>
      <c r="D24">
        <f t="shared" si="1"/>
        <v>239.01023890784967</v>
      </c>
      <c r="F24" s="3">
        <f t="shared" si="3"/>
        <v>0.3</v>
      </c>
      <c r="G24">
        <v>0</v>
      </c>
      <c r="H24" s="6">
        <f t="shared" si="2"/>
        <v>1.7928932713273671E-4</v>
      </c>
    </row>
    <row r="25" spans="1:8">
      <c r="A25" s="1">
        <v>40422</v>
      </c>
      <c r="B25">
        <v>68.47</v>
      </c>
      <c r="C25" s="2">
        <f t="shared" si="0"/>
        <v>6.8674886842515992E-2</v>
      </c>
      <c r="D25">
        <f t="shared" si="1"/>
        <v>233.68600682593842</v>
      </c>
      <c r="F25" s="3">
        <f t="shared" si="3"/>
        <v>0.32500000000000001</v>
      </c>
      <c r="G25">
        <v>0</v>
      </c>
      <c r="H25" s="6">
        <f t="shared" si="2"/>
        <v>1.9414656466376634E-5</v>
      </c>
    </row>
    <row r="26" spans="1:8">
      <c r="A26" s="1">
        <v>40392</v>
      </c>
      <c r="B26">
        <v>64.069999999999993</v>
      </c>
      <c r="C26" s="2">
        <f t="shared" si="0"/>
        <v>2.6269421752362465E-2</v>
      </c>
      <c r="D26">
        <f t="shared" si="1"/>
        <v>218.66894197952206</v>
      </c>
      <c r="F26" s="3">
        <f t="shared" si="3"/>
        <v>0.35000000000000003</v>
      </c>
      <c r="G26">
        <v>0</v>
      </c>
      <c r="H26" s="6">
        <f t="shared" si="2"/>
        <v>1.7349757516216258E-6</v>
      </c>
    </row>
    <row r="27" spans="1:8">
      <c r="A27" s="1">
        <v>40360</v>
      </c>
      <c r="B27">
        <v>62.43</v>
      </c>
      <c r="C27" s="2">
        <f t="shared" si="0"/>
        <v>6.2638297872340321E-2</v>
      </c>
      <c r="D27">
        <f t="shared" si="1"/>
        <v>213.07167235494873</v>
      </c>
    </row>
    <row r="28" spans="1:8">
      <c r="A28" s="1">
        <v>40330</v>
      </c>
      <c r="B28">
        <v>58.75</v>
      </c>
      <c r="C28" s="2">
        <f t="shared" si="0"/>
        <v>3.2331751888947435E-2</v>
      </c>
      <c r="D28">
        <f t="shared" si="1"/>
        <v>200.51194539249141</v>
      </c>
    </row>
    <row r="29" spans="1:8">
      <c r="A29" s="1">
        <v>40301</v>
      </c>
      <c r="B29">
        <v>56.91</v>
      </c>
      <c r="C29" s="2">
        <f t="shared" si="0"/>
        <v>6.3660477453579833E-3</v>
      </c>
      <c r="D29">
        <f t="shared" si="1"/>
        <v>194.23208191126275</v>
      </c>
    </row>
    <row r="30" spans="1:8">
      <c r="A30" s="1">
        <v>40269</v>
      </c>
      <c r="B30">
        <v>56.55</v>
      </c>
      <c r="C30" s="2">
        <f t="shared" si="0"/>
        <v>-9.6322241681261467E-3</v>
      </c>
      <c r="D30">
        <f t="shared" si="1"/>
        <v>193.00341296928326</v>
      </c>
    </row>
    <row r="31" spans="1:8">
      <c r="A31" s="1">
        <v>40238</v>
      </c>
      <c r="B31">
        <v>57.1</v>
      </c>
      <c r="C31" s="2">
        <f t="shared" si="0"/>
        <v>3.8559476173154028E-2</v>
      </c>
      <c r="D31">
        <f t="shared" si="1"/>
        <v>194.88054607508531</v>
      </c>
    </row>
    <row r="32" spans="1:8">
      <c r="A32" s="1">
        <v>40212</v>
      </c>
      <c r="B32">
        <v>54.98</v>
      </c>
      <c r="C32" s="2">
        <f t="shared" si="0"/>
        <v>2.9202545862972551E-2</v>
      </c>
      <c r="D32">
        <f t="shared" si="1"/>
        <v>187.64505119453921</v>
      </c>
    </row>
    <row r="33" spans="1:4">
      <c r="A33" s="1">
        <v>40182</v>
      </c>
      <c r="B33">
        <v>53.42</v>
      </c>
      <c r="C33" s="2">
        <f t="shared" si="0"/>
        <v>-2.3578870407603758E-2</v>
      </c>
      <c r="D33">
        <f t="shared" si="1"/>
        <v>182.32081911262796</v>
      </c>
    </row>
    <row r="34" spans="1:4">
      <c r="A34" s="1">
        <v>40148</v>
      </c>
      <c r="B34">
        <v>54.71</v>
      </c>
      <c r="C34" s="2">
        <f t="shared" si="0"/>
        <v>3.3043806646525731E-2</v>
      </c>
      <c r="D34">
        <f t="shared" si="1"/>
        <v>186.72354948805457</v>
      </c>
    </row>
    <row r="35" spans="1:4">
      <c r="A35" s="1">
        <v>40119</v>
      </c>
      <c r="B35">
        <v>52.96</v>
      </c>
      <c r="C35" s="2">
        <f t="shared" si="0"/>
        <v>0</v>
      </c>
      <c r="D35">
        <f t="shared" si="1"/>
        <v>180.75085324232077</v>
      </c>
    </row>
    <row r="36" spans="1:4">
      <c r="A36" s="1">
        <v>40087</v>
      </c>
      <c r="B36">
        <v>52.96</v>
      </c>
      <c r="C36" s="2">
        <f t="shared" si="0"/>
        <v>-5.259203606311047E-3</v>
      </c>
      <c r="D36">
        <f t="shared" si="1"/>
        <v>180.75085324232077</v>
      </c>
    </row>
    <row r="37" spans="1:4">
      <c r="A37" s="1">
        <v>40057</v>
      </c>
      <c r="B37">
        <v>53.24</v>
      </c>
      <c r="C37" s="2">
        <f t="shared" si="0"/>
        <v>2.661010412649456E-2</v>
      </c>
      <c r="D37">
        <f t="shared" si="1"/>
        <v>181.70648464163818</v>
      </c>
    </row>
    <row r="38" spans="1:4">
      <c r="A38" s="1">
        <v>40028</v>
      </c>
      <c r="B38">
        <v>51.86</v>
      </c>
      <c r="C38" s="2">
        <f t="shared" si="0"/>
        <v>-8.9856089856089838E-2</v>
      </c>
      <c r="D38">
        <f t="shared" si="1"/>
        <v>176.99658703071665</v>
      </c>
    </row>
    <row r="39" spans="1:4">
      <c r="A39" s="1">
        <v>39995</v>
      </c>
      <c r="B39">
        <v>56.98</v>
      </c>
      <c r="C39" s="2">
        <f t="shared" si="0"/>
        <v>4.583921015514747E-3</v>
      </c>
      <c r="D39">
        <f t="shared" si="1"/>
        <v>194.47098976109208</v>
      </c>
    </row>
    <row r="40" spans="1:4">
      <c r="A40" s="1">
        <v>39965</v>
      </c>
      <c r="B40">
        <v>56.72</v>
      </c>
      <c r="C40" s="2">
        <f t="shared" si="0"/>
        <v>5.6435090333395443E-2</v>
      </c>
      <c r="D40">
        <f t="shared" si="1"/>
        <v>193.58361774744023</v>
      </c>
    </row>
    <row r="41" spans="1:4">
      <c r="A41" s="1">
        <v>39937</v>
      </c>
      <c r="B41">
        <v>53.69</v>
      </c>
      <c r="C41" s="2">
        <f t="shared" si="0"/>
        <v>-1.5765352887259332E-2</v>
      </c>
      <c r="D41">
        <f t="shared" si="1"/>
        <v>183.24232081911259</v>
      </c>
    </row>
    <row r="42" spans="1:4">
      <c r="A42" s="1">
        <v>39904</v>
      </c>
      <c r="B42">
        <v>54.55</v>
      </c>
      <c r="C42" s="2">
        <f t="shared" si="0"/>
        <v>1.7723880597014796E-2</v>
      </c>
      <c r="D42">
        <f t="shared" si="1"/>
        <v>186.17747440273033</v>
      </c>
    </row>
    <row r="43" spans="1:4">
      <c r="A43" s="1">
        <v>39874</v>
      </c>
      <c r="B43">
        <v>53.6</v>
      </c>
      <c r="C43" s="2">
        <f t="shared" si="0"/>
        <v>0.14848939361474178</v>
      </c>
      <c r="D43">
        <f t="shared" si="1"/>
        <v>182.93515358361773</v>
      </c>
    </row>
    <row r="44" spans="1:4">
      <c r="A44" s="1">
        <v>39846</v>
      </c>
      <c r="B44">
        <v>46.67</v>
      </c>
      <c r="C44" s="2">
        <f t="shared" si="0"/>
        <v>5.4689265536723264E-2</v>
      </c>
      <c r="D44">
        <f t="shared" si="1"/>
        <v>159.28327645051195</v>
      </c>
    </row>
    <row r="45" spans="1:4">
      <c r="A45" s="1">
        <v>39818</v>
      </c>
      <c r="B45">
        <v>44.25</v>
      </c>
      <c r="C45" s="2">
        <f t="shared" si="0"/>
        <v>-4.4895316209799252E-2</v>
      </c>
      <c r="D45">
        <f t="shared" si="1"/>
        <v>151.02389078498291</v>
      </c>
    </row>
    <row r="46" spans="1:4">
      <c r="A46" s="1">
        <v>39783</v>
      </c>
      <c r="B46">
        <v>46.33</v>
      </c>
      <c r="C46" s="2">
        <f t="shared" si="0"/>
        <v>1.9137703475582857E-2</v>
      </c>
      <c r="D46">
        <f t="shared" si="1"/>
        <v>158.12286689419793</v>
      </c>
    </row>
    <row r="47" spans="1:4">
      <c r="A47" s="1">
        <v>39755</v>
      </c>
      <c r="B47">
        <v>45.46</v>
      </c>
      <c r="C47" s="2">
        <f t="shared" si="0"/>
        <v>-3.5024410953088503E-2</v>
      </c>
      <c r="D47">
        <f t="shared" si="1"/>
        <v>155.15358361774742</v>
      </c>
    </row>
    <row r="48" spans="1:4">
      <c r="A48" s="1">
        <v>39722</v>
      </c>
      <c r="B48">
        <v>47.11</v>
      </c>
      <c r="C48" s="2">
        <f t="shared" si="0"/>
        <v>-0.21899867374005311</v>
      </c>
      <c r="D48">
        <f t="shared" si="1"/>
        <v>160.78498293515355</v>
      </c>
    </row>
    <row r="49" spans="1:4">
      <c r="A49" s="1">
        <v>39692</v>
      </c>
      <c r="B49">
        <v>60.32</v>
      </c>
      <c r="C49" s="2">
        <f t="shared" si="0"/>
        <v>-5.082612116443741E-2</v>
      </c>
      <c r="D49">
        <f t="shared" si="1"/>
        <v>205.87030716723547</v>
      </c>
    </row>
    <row r="50" spans="1:4">
      <c r="A50" s="1">
        <v>39661</v>
      </c>
      <c r="B50">
        <v>63.55</v>
      </c>
      <c r="C50" s="2">
        <f t="shared" si="0"/>
        <v>1.2910423971947749E-2</v>
      </c>
      <c r="D50">
        <f t="shared" si="1"/>
        <v>216.89419795221841</v>
      </c>
    </row>
    <row r="51" spans="1:4">
      <c r="A51" s="1">
        <v>39630</v>
      </c>
      <c r="B51">
        <v>62.74</v>
      </c>
      <c r="C51" s="2">
        <f t="shared" si="0"/>
        <v>-1.0253983278119549E-2</v>
      </c>
      <c r="D51">
        <f t="shared" si="1"/>
        <v>214.12969283276448</v>
      </c>
    </row>
    <row r="52" spans="1:4">
      <c r="A52" s="1">
        <v>39601</v>
      </c>
      <c r="B52">
        <v>63.39</v>
      </c>
      <c r="C52" s="2">
        <f t="shared" si="0"/>
        <v>4.1228646517739831E-2</v>
      </c>
      <c r="D52">
        <f t="shared" si="1"/>
        <v>216.34812286689416</v>
      </c>
    </row>
    <row r="53" spans="1:4">
      <c r="A53" s="1">
        <v>39570</v>
      </c>
      <c r="B53">
        <v>60.88</v>
      </c>
      <c r="C53" s="2">
        <f t="shared" si="0"/>
        <v>-3.9596150812430952E-2</v>
      </c>
      <c r="D53">
        <f t="shared" si="1"/>
        <v>207.78156996587026</v>
      </c>
    </row>
    <row r="54" spans="1:4">
      <c r="A54" s="1">
        <v>39539</v>
      </c>
      <c r="B54">
        <v>63.39</v>
      </c>
      <c r="C54" s="2">
        <f t="shared" si="0"/>
        <v>-1.7513949163050158E-2</v>
      </c>
      <c r="D54">
        <f t="shared" si="1"/>
        <v>216.34812286689413</v>
      </c>
    </row>
    <row r="55" spans="1:4">
      <c r="A55" s="1">
        <v>39510</v>
      </c>
      <c r="B55">
        <v>64.52</v>
      </c>
      <c r="C55" s="2">
        <f t="shared" si="0"/>
        <v>3.1000319590923642E-2</v>
      </c>
      <c r="D55">
        <f t="shared" si="1"/>
        <v>220.2047781569965</v>
      </c>
    </row>
    <row r="56" spans="1:4">
      <c r="A56" s="1">
        <v>39479</v>
      </c>
      <c r="B56">
        <v>62.58</v>
      </c>
      <c r="C56" s="2">
        <f t="shared" si="0"/>
        <v>0.13968311782917509</v>
      </c>
      <c r="D56">
        <f t="shared" si="1"/>
        <v>213.58361774744017</v>
      </c>
    </row>
    <row r="57" spans="1:4">
      <c r="A57" s="1">
        <v>39456</v>
      </c>
      <c r="B57">
        <v>54.91</v>
      </c>
      <c r="C57" s="2">
        <f t="shared" si="0"/>
        <v>0.13520777341327261</v>
      </c>
      <c r="D57">
        <f t="shared" si="1"/>
        <v>187.40614334470979</v>
      </c>
    </row>
    <row r="58" spans="1:4">
      <c r="A58" s="1">
        <v>39419</v>
      </c>
      <c r="B58">
        <v>48.37</v>
      </c>
      <c r="C58" s="2">
        <f t="shared" si="0"/>
        <v>-6.9807692307692348E-2</v>
      </c>
      <c r="D58">
        <f t="shared" si="1"/>
        <v>165.08532423208183</v>
      </c>
    </row>
    <row r="59" spans="1:4">
      <c r="A59" s="1">
        <v>39387</v>
      </c>
      <c r="B59">
        <v>52</v>
      </c>
      <c r="C59" s="2">
        <f t="shared" si="0"/>
        <v>3.7096130833665697E-2</v>
      </c>
      <c r="D59">
        <f t="shared" si="1"/>
        <v>177.47440273037535</v>
      </c>
    </row>
    <row r="60" spans="1:4">
      <c r="A60" s="1">
        <v>39356</v>
      </c>
      <c r="B60">
        <v>50.14</v>
      </c>
      <c r="C60" s="2">
        <f t="shared" si="0"/>
        <v>1.786439301664644E-2</v>
      </c>
      <c r="D60">
        <f t="shared" si="1"/>
        <v>171.12627986348116</v>
      </c>
    </row>
    <row r="61" spans="1:4">
      <c r="A61" s="1">
        <v>39328</v>
      </c>
      <c r="B61">
        <v>49.26</v>
      </c>
      <c r="C61" s="2">
        <f t="shared" si="0"/>
        <v>4.0997464074387091E-2</v>
      </c>
      <c r="D61">
        <f t="shared" si="1"/>
        <v>168.12286689419787</v>
      </c>
    </row>
    <row r="62" spans="1:4">
      <c r="A62" s="1">
        <v>39295</v>
      </c>
      <c r="B62">
        <v>47.32</v>
      </c>
      <c r="C62" s="2">
        <f t="shared" si="0"/>
        <v>5.6014282526221759E-2</v>
      </c>
      <c r="D62">
        <f t="shared" si="1"/>
        <v>161.50170648464157</v>
      </c>
    </row>
    <row r="63" spans="1:4">
      <c r="A63" s="1">
        <v>39265</v>
      </c>
      <c r="B63">
        <v>44.81</v>
      </c>
      <c r="C63" s="2">
        <f t="shared" si="0"/>
        <v>3.4156473574890489E-2</v>
      </c>
      <c r="D63">
        <f t="shared" si="1"/>
        <v>152.9351535836177</v>
      </c>
    </row>
    <row r="64" spans="1:4">
      <c r="A64" s="1">
        <v>39234</v>
      </c>
      <c r="B64">
        <v>43.33</v>
      </c>
      <c r="C64" s="2">
        <f t="shared" si="0"/>
        <v>1.1437908496731986E-2</v>
      </c>
      <c r="D64">
        <f t="shared" si="1"/>
        <v>147.88395904436854</v>
      </c>
    </row>
    <row r="65" spans="1:4">
      <c r="A65" s="1">
        <v>39203</v>
      </c>
      <c r="B65">
        <v>42.84</v>
      </c>
      <c r="C65" s="2">
        <f t="shared" si="0"/>
        <v>-1.7431192660550376E-2</v>
      </c>
      <c r="D65">
        <f t="shared" si="1"/>
        <v>146.21160409556308</v>
      </c>
    </row>
    <row r="66" spans="1:4">
      <c r="A66" s="1">
        <v>39174</v>
      </c>
      <c r="B66">
        <v>43.6</v>
      </c>
      <c r="C66" s="2">
        <f t="shared" si="0"/>
        <v>-1.5801354401805745E-2</v>
      </c>
      <c r="D66">
        <f t="shared" si="1"/>
        <v>148.80546075085317</v>
      </c>
    </row>
    <row r="67" spans="1:4">
      <c r="A67" s="1">
        <v>39142</v>
      </c>
      <c r="B67">
        <v>44.3</v>
      </c>
      <c r="C67" s="2">
        <f t="shared" si="0"/>
        <v>3.2393381496154783E-2</v>
      </c>
      <c r="D67">
        <f t="shared" si="1"/>
        <v>151.19453924914666</v>
      </c>
    </row>
    <row r="68" spans="1:4">
      <c r="A68" s="1">
        <v>39114</v>
      </c>
      <c r="B68">
        <v>42.91</v>
      </c>
      <c r="C68" s="2">
        <f t="shared" ref="C68:C131" si="4">B68/B69-1</f>
        <v>-1.7403251660178753E-2</v>
      </c>
      <c r="D68">
        <f t="shared" ref="D68:D131" si="5">D69*(1+C68)</f>
        <v>146.45051194539238</v>
      </c>
    </row>
    <row r="69" spans="1:4">
      <c r="A69" s="1">
        <v>39083</v>
      </c>
      <c r="B69">
        <v>43.67</v>
      </c>
      <c r="C69" s="2">
        <f t="shared" si="4"/>
        <v>4.2741165234001954E-2</v>
      </c>
      <c r="D69">
        <f t="shared" si="5"/>
        <v>149.0443686006825</v>
      </c>
    </row>
    <row r="70" spans="1:4">
      <c r="A70" s="1">
        <v>39052</v>
      </c>
      <c r="B70">
        <v>41.88</v>
      </c>
      <c r="C70" s="2">
        <f t="shared" si="4"/>
        <v>3.0765444253014973E-2</v>
      </c>
      <c r="D70">
        <f t="shared" si="5"/>
        <v>142.93515358361765</v>
      </c>
    </row>
    <row r="71" spans="1:4">
      <c r="A71" s="1">
        <v>39022</v>
      </c>
      <c r="B71">
        <v>40.630000000000003</v>
      </c>
      <c r="C71" s="2">
        <f t="shared" si="4"/>
        <v>3.1480071084031502E-2</v>
      </c>
      <c r="D71">
        <f t="shared" si="5"/>
        <v>138.66894197952209</v>
      </c>
    </row>
    <row r="72" spans="1:4">
      <c r="A72" s="1">
        <v>38992</v>
      </c>
      <c r="B72">
        <v>39.39</v>
      </c>
      <c r="C72" s="2">
        <f t="shared" si="4"/>
        <v>3.8218239325250369E-2</v>
      </c>
      <c r="D72">
        <f t="shared" si="5"/>
        <v>134.43686006825928</v>
      </c>
    </row>
    <row r="73" spans="1:4">
      <c r="A73" s="1">
        <v>38961</v>
      </c>
      <c r="B73">
        <v>37.94</v>
      </c>
      <c r="C73" s="2">
        <f t="shared" si="4"/>
        <v>1.6613076098606516E-2</v>
      </c>
      <c r="D73">
        <f t="shared" si="5"/>
        <v>129.48805460750845</v>
      </c>
    </row>
    <row r="74" spans="1:4">
      <c r="A74" s="1">
        <v>38930</v>
      </c>
      <c r="B74">
        <v>37.32</v>
      </c>
      <c r="C74" s="2">
        <f t="shared" si="4"/>
        <v>-6.8164794007490537E-2</v>
      </c>
      <c r="D74">
        <f t="shared" si="5"/>
        <v>127.37201365187707</v>
      </c>
    </row>
    <row r="75" spans="1:4">
      <c r="A75" s="1">
        <v>38901</v>
      </c>
      <c r="B75">
        <v>40.049999999999997</v>
      </c>
      <c r="C75" s="2">
        <f t="shared" si="4"/>
        <v>3.0622748327328919E-2</v>
      </c>
      <c r="D75">
        <f t="shared" si="5"/>
        <v>136.68941979522177</v>
      </c>
    </row>
    <row r="76" spans="1:4">
      <c r="A76" s="1">
        <v>38869</v>
      </c>
      <c r="B76">
        <v>38.86</v>
      </c>
      <c r="C76" s="2">
        <f t="shared" si="4"/>
        <v>-2.4843161856963669E-2</v>
      </c>
      <c r="D76">
        <f t="shared" si="5"/>
        <v>132.62798634812279</v>
      </c>
    </row>
    <row r="77" spans="1:4">
      <c r="A77" s="1">
        <v>38838</v>
      </c>
      <c r="B77">
        <v>39.85</v>
      </c>
      <c r="C77" s="2">
        <f t="shared" si="4"/>
        <v>-2.136542239685657E-2</v>
      </c>
      <c r="D77">
        <f t="shared" si="5"/>
        <v>136.00682593856649</v>
      </c>
    </row>
    <row r="78" spans="1:4">
      <c r="A78" s="1">
        <v>38810</v>
      </c>
      <c r="B78">
        <v>40.72</v>
      </c>
      <c r="C78" s="2">
        <f t="shared" si="4"/>
        <v>1.7220172201721784E-3</v>
      </c>
      <c r="D78">
        <f t="shared" si="5"/>
        <v>138.976109215017</v>
      </c>
    </row>
    <row r="79" spans="1:4">
      <c r="A79" s="1">
        <v>38777</v>
      </c>
      <c r="B79">
        <v>40.65</v>
      </c>
      <c r="C79" s="2">
        <f t="shared" si="4"/>
        <v>3.1987814166031914E-2</v>
      </c>
      <c r="D79">
        <f t="shared" si="5"/>
        <v>138.73720136518764</v>
      </c>
    </row>
    <row r="80" spans="1:4">
      <c r="A80" s="1">
        <v>38749</v>
      </c>
      <c r="B80">
        <v>39.39</v>
      </c>
      <c r="C80" s="2">
        <f t="shared" si="4"/>
        <v>5.1521623064602284E-2</v>
      </c>
      <c r="D80">
        <f t="shared" si="5"/>
        <v>134.43686006825934</v>
      </c>
    </row>
    <row r="81" spans="1:4">
      <c r="A81" s="1">
        <v>38719</v>
      </c>
      <c r="B81">
        <v>37.46</v>
      </c>
      <c r="C81" s="2">
        <f t="shared" si="4"/>
        <v>-7.156109196925442E-3</v>
      </c>
      <c r="D81">
        <f t="shared" si="5"/>
        <v>127.84982935153579</v>
      </c>
    </row>
    <row r="82" spans="1:4">
      <c r="A82" s="1">
        <v>38687</v>
      </c>
      <c r="B82">
        <v>37.729999999999997</v>
      </c>
      <c r="C82" s="2">
        <f t="shared" si="4"/>
        <v>-3.4337031167459564E-3</v>
      </c>
      <c r="D82">
        <f t="shared" si="5"/>
        <v>128.77133105802042</v>
      </c>
    </row>
    <row r="83" spans="1:4">
      <c r="A83" s="1">
        <v>38657</v>
      </c>
      <c r="B83">
        <v>37.86</v>
      </c>
      <c r="C83" s="2">
        <f t="shared" si="4"/>
        <v>3.4455340577790317E-3</v>
      </c>
      <c r="D83">
        <f t="shared" si="5"/>
        <v>129.21501706484636</v>
      </c>
    </row>
    <row r="84" spans="1:4">
      <c r="A84" s="1">
        <v>38628</v>
      </c>
      <c r="B84">
        <v>37.729999999999997</v>
      </c>
      <c r="C84" s="2">
        <f t="shared" si="4"/>
        <v>-2.0508826583593098E-2</v>
      </c>
      <c r="D84">
        <f t="shared" si="5"/>
        <v>128.77133105802042</v>
      </c>
    </row>
    <row r="85" spans="1:4">
      <c r="A85" s="1">
        <v>38596</v>
      </c>
      <c r="B85">
        <v>38.520000000000003</v>
      </c>
      <c r="C85" s="2">
        <f t="shared" si="4"/>
        <v>-4.9358341559723629E-2</v>
      </c>
      <c r="D85">
        <f t="shared" si="5"/>
        <v>131.46757679180882</v>
      </c>
    </row>
    <row r="86" spans="1:4">
      <c r="A86" s="1">
        <v>38565</v>
      </c>
      <c r="B86">
        <v>40.520000000000003</v>
      </c>
      <c r="C86" s="2">
        <f t="shared" si="4"/>
        <v>2.504427017455102E-2</v>
      </c>
      <c r="D86">
        <f t="shared" si="5"/>
        <v>138.29351535836173</v>
      </c>
    </row>
    <row r="87" spans="1:4">
      <c r="A87" s="1">
        <v>38534</v>
      </c>
      <c r="B87">
        <v>39.53</v>
      </c>
      <c r="C87" s="2">
        <f t="shared" si="4"/>
        <v>0.10326542003907346</v>
      </c>
      <c r="D87">
        <f t="shared" si="5"/>
        <v>134.91467576791803</v>
      </c>
    </row>
    <row r="88" spans="1:4">
      <c r="A88" s="1">
        <v>38504</v>
      </c>
      <c r="B88">
        <v>35.83</v>
      </c>
      <c r="C88" s="2">
        <f t="shared" si="4"/>
        <v>3.8851841113366037E-2</v>
      </c>
      <c r="D88">
        <f t="shared" si="5"/>
        <v>122.28668941979515</v>
      </c>
    </row>
    <row r="89" spans="1:4">
      <c r="A89" s="1">
        <v>38474</v>
      </c>
      <c r="B89">
        <v>34.49</v>
      </c>
      <c r="C89" s="2">
        <f t="shared" si="4"/>
        <v>4.9533799533800771E-3</v>
      </c>
      <c r="D89">
        <f t="shared" si="5"/>
        <v>117.71331058020473</v>
      </c>
    </row>
    <row r="90" spans="1:4">
      <c r="A90" s="1">
        <v>38443</v>
      </c>
      <c r="B90">
        <v>34.32</v>
      </c>
      <c r="C90" s="2">
        <f t="shared" si="4"/>
        <v>-5.6624518966465143E-2</v>
      </c>
      <c r="D90">
        <f t="shared" si="5"/>
        <v>117.13310580204772</v>
      </c>
    </row>
    <row r="91" spans="1:4">
      <c r="A91" s="1">
        <v>38412</v>
      </c>
      <c r="B91">
        <v>36.380000000000003</v>
      </c>
      <c r="C91" s="2">
        <f t="shared" si="4"/>
        <v>1.8477043673012394E-2</v>
      </c>
      <c r="D91">
        <f t="shared" si="5"/>
        <v>124.16382252559721</v>
      </c>
    </row>
    <row r="92" spans="1:4">
      <c r="A92" s="1">
        <v>38384</v>
      </c>
      <c r="B92">
        <v>35.72</v>
      </c>
      <c r="C92" s="2">
        <f t="shared" si="4"/>
        <v>0</v>
      </c>
      <c r="D92">
        <f t="shared" si="5"/>
        <v>121.91126279863475</v>
      </c>
    </row>
    <row r="93" spans="1:4">
      <c r="A93" s="1">
        <v>38355</v>
      </c>
      <c r="B93">
        <v>35.72</v>
      </c>
      <c r="C93" s="2">
        <f t="shared" si="4"/>
        <v>2.4082568807339388E-2</v>
      </c>
      <c r="D93">
        <f t="shared" si="5"/>
        <v>121.91126279863475</v>
      </c>
    </row>
    <row r="94" spans="1:4">
      <c r="A94" s="1">
        <v>38322</v>
      </c>
      <c r="B94">
        <v>34.880000000000003</v>
      </c>
      <c r="C94" s="2">
        <f t="shared" si="4"/>
        <v>-2.3516237402015583E-2</v>
      </c>
      <c r="D94">
        <f t="shared" si="5"/>
        <v>119.04436860068255</v>
      </c>
    </row>
    <row r="95" spans="1:4">
      <c r="A95" s="1">
        <v>38292</v>
      </c>
      <c r="B95">
        <v>35.72</v>
      </c>
      <c r="C95" s="2">
        <f t="shared" si="4"/>
        <v>0.10349088662341677</v>
      </c>
      <c r="D95">
        <f t="shared" si="5"/>
        <v>121.91126279863475</v>
      </c>
    </row>
    <row r="96" spans="1:4">
      <c r="A96" s="1">
        <v>38261</v>
      </c>
      <c r="B96">
        <v>32.369999999999997</v>
      </c>
      <c r="C96" s="2">
        <f t="shared" si="4"/>
        <v>2.6641294005708804E-2</v>
      </c>
      <c r="D96">
        <f t="shared" si="5"/>
        <v>110.47781569965865</v>
      </c>
    </row>
    <row r="97" spans="1:4">
      <c r="A97" s="1">
        <v>38231</v>
      </c>
      <c r="B97">
        <v>31.53</v>
      </c>
      <c r="C97" s="2">
        <f t="shared" si="4"/>
        <v>4.6465316959840797E-2</v>
      </c>
      <c r="D97">
        <f t="shared" si="5"/>
        <v>107.61092150170644</v>
      </c>
    </row>
    <row r="98" spans="1:4">
      <c r="A98" s="1">
        <v>38201</v>
      </c>
      <c r="B98">
        <v>30.13</v>
      </c>
      <c r="C98" s="2">
        <f t="shared" si="4"/>
        <v>9.0421969189551366E-3</v>
      </c>
      <c r="D98">
        <f t="shared" si="5"/>
        <v>102.8327645051194</v>
      </c>
    </row>
    <row r="99" spans="1:4">
      <c r="A99" s="1">
        <v>38169</v>
      </c>
      <c r="B99">
        <v>29.86</v>
      </c>
      <c r="C99" s="2">
        <f t="shared" si="4"/>
        <v>0.10674573758339512</v>
      </c>
      <c r="D99">
        <f t="shared" si="5"/>
        <v>101.91126279863475</v>
      </c>
    </row>
    <row r="100" spans="1:4">
      <c r="A100" s="1">
        <v>38139</v>
      </c>
      <c r="B100">
        <v>26.98</v>
      </c>
      <c r="C100" s="2">
        <f t="shared" si="4"/>
        <v>7.4044585987261158E-2</v>
      </c>
      <c r="D100">
        <f t="shared" si="5"/>
        <v>92.081911262798585</v>
      </c>
    </row>
    <row r="101" spans="1:4">
      <c r="A101" s="1">
        <v>38110</v>
      </c>
      <c r="B101">
        <v>25.12</v>
      </c>
      <c r="C101" s="2">
        <f t="shared" si="4"/>
        <v>9.6463022508039842E-3</v>
      </c>
      <c r="D101">
        <f t="shared" si="5"/>
        <v>85.733788395904384</v>
      </c>
    </row>
    <row r="102" spans="1:4">
      <c r="A102" s="1">
        <v>38078</v>
      </c>
      <c r="B102">
        <v>24.88</v>
      </c>
      <c r="C102" s="2">
        <f t="shared" si="4"/>
        <v>-5.3272450532724558E-2</v>
      </c>
      <c r="D102">
        <f t="shared" si="5"/>
        <v>84.914675767918027</v>
      </c>
    </row>
    <row r="103" spans="1:4">
      <c r="A103" s="1">
        <v>38047</v>
      </c>
      <c r="B103">
        <v>26.28</v>
      </c>
      <c r="C103" s="2">
        <f t="shared" si="4"/>
        <v>3.66863905325443E-2</v>
      </c>
      <c r="D103">
        <f t="shared" si="5"/>
        <v>89.692832764505056</v>
      </c>
    </row>
    <row r="104" spans="1:4">
      <c r="A104" s="1">
        <v>38019</v>
      </c>
      <c r="B104">
        <v>25.35</v>
      </c>
      <c r="C104" s="2">
        <f t="shared" si="4"/>
        <v>2.8397565922920975E-2</v>
      </c>
      <c r="D104">
        <f t="shared" si="5"/>
        <v>86.518771331057962</v>
      </c>
    </row>
    <row r="105" spans="1:4">
      <c r="A105" s="1">
        <v>37987</v>
      </c>
      <c r="B105">
        <v>24.65</v>
      </c>
      <c r="C105" s="2">
        <f t="shared" si="4"/>
        <v>7.5010902747492336E-2</v>
      </c>
      <c r="D105">
        <f t="shared" si="5"/>
        <v>84.129692832764448</v>
      </c>
    </row>
    <row r="106" spans="1:4">
      <c r="A106" s="1">
        <v>37956</v>
      </c>
      <c r="B106">
        <v>22.93</v>
      </c>
      <c r="C106" s="2">
        <f t="shared" si="4"/>
        <v>-2.3839931885908827E-2</v>
      </c>
      <c r="D106">
        <f t="shared" si="5"/>
        <v>78.259385665528953</v>
      </c>
    </row>
    <row r="107" spans="1:4">
      <c r="A107" s="1">
        <v>37928</v>
      </c>
      <c r="B107">
        <v>23.49</v>
      </c>
      <c r="C107" s="2">
        <f t="shared" si="4"/>
        <v>-5.5868167202572372E-2</v>
      </c>
      <c r="D107">
        <f t="shared" si="5"/>
        <v>80.170648464163762</v>
      </c>
    </row>
    <row r="108" spans="1:4">
      <c r="A108" s="1">
        <v>37895</v>
      </c>
      <c r="B108">
        <v>24.88</v>
      </c>
      <c r="C108" s="2">
        <f t="shared" si="4"/>
        <v>0.11669658886894063</v>
      </c>
      <c r="D108">
        <f t="shared" si="5"/>
        <v>84.914675767918027</v>
      </c>
    </row>
    <row r="109" spans="1:4">
      <c r="A109" s="1">
        <v>37865</v>
      </c>
      <c r="B109">
        <v>22.28</v>
      </c>
      <c r="C109" s="2">
        <f t="shared" si="4"/>
        <v>-2.0228671943711363E-2</v>
      </c>
      <c r="D109">
        <f t="shared" si="5"/>
        <v>76.040955631399271</v>
      </c>
    </row>
    <row r="110" spans="1:4">
      <c r="A110" s="1">
        <v>37834</v>
      </c>
      <c r="B110">
        <v>22.74</v>
      </c>
      <c r="C110" s="2">
        <f t="shared" si="4"/>
        <v>2.4785939612437913E-2</v>
      </c>
      <c r="D110">
        <f t="shared" si="5"/>
        <v>77.610921501706429</v>
      </c>
    </row>
    <row r="111" spans="1:4">
      <c r="A111" s="1">
        <v>37803</v>
      </c>
      <c r="B111">
        <v>22.19</v>
      </c>
      <c r="C111" s="2">
        <f t="shared" si="4"/>
        <v>2.3052097740894339E-2</v>
      </c>
      <c r="D111">
        <f t="shared" si="5"/>
        <v>75.733788395904398</v>
      </c>
    </row>
    <row r="112" spans="1:4">
      <c r="A112" s="1">
        <v>37774</v>
      </c>
      <c r="B112">
        <v>21.69</v>
      </c>
      <c r="C112" s="2">
        <f t="shared" si="4"/>
        <v>2.4079320113314484E-2</v>
      </c>
      <c r="D112">
        <f t="shared" si="5"/>
        <v>74.027303754266185</v>
      </c>
    </row>
    <row r="113" spans="1:4">
      <c r="A113" s="1">
        <v>37742</v>
      </c>
      <c r="B113">
        <v>21.18</v>
      </c>
      <c r="C113" s="2">
        <f t="shared" si="4"/>
        <v>-3.3318119580100447E-2</v>
      </c>
      <c r="D113">
        <f t="shared" si="5"/>
        <v>72.286689419795195</v>
      </c>
    </row>
    <row r="114" spans="1:4">
      <c r="A114" s="1">
        <v>37712</v>
      </c>
      <c r="B114">
        <v>21.91</v>
      </c>
      <c r="C114" s="2">
        <f t="shared" si="4"/>
        <v>-4.6147148454505849E-2</v>
      </c>
      <c r="D114">
        <f t="shared" si="5"/>
        <v>74.778156996587001</v>
      </c>
    </row>
    <row r="115" spans="1:4">
      <c r="A115" s="1">
        <v>37683</v>
      </c>
      <c r="B115">
        <v>22.97</v>
      </c>
      <c r="C115" s="2">
        <f t="shared" si="4"/>
        <v>2.8660994178235644E-2</v>
      </c>
      <c r="D115">
        <f t="shared" si="5"/>
        <v>78.395904436860036</v>
      </c>
    </row>
    <row r="116" spans="1:4">
      <c r="A116" s="1">
        <v>37655</v>
      </c>
      <c r="B116">
        <v>22.33</v>
      </c>
      <c r="C116" s="2">
        <f t="shared" si="4"/>
        <v>-7.9175257731958881E-2</v>
      </c>
      <c r="D116">
        <f t="shared" si="5"/>
        <v>76.211604095563104</v>
      </c>
    </row>
    <row r="117" spans="1:4">
      <c r="A117" s="1">
        <v>37622</v>
      </c>
      <c r="B117">
        <v>24.25</v>
      </c>
      <c r="C117" s="2">
        <f t="shared" si="4"/>
        <v>0.10680054769511638</v>
      </c>
      <c r="D117">
        <f t="shared" si="5"/>
        <v>82.764505119453901</v>
      </c>
    </row>
    <row r="118" spans="1:4">
      <c r="A118" s="1">
        <v>37592</v>
      </c>
      <c r="B118">
        <v>21.91</v>
      </c>
      <c r="C118" s="2">
        <f t="shared" si="4"/>
        <v>4.2836744407424909E-2</v>
      </c>
      <c r="D118">
        <f t="shared" si="5"/>
        <v>74.778156996587015</v>
      </c>
    </row>
    <row r="119" spans="1:4">
      <c r="A119" s="1">
        <v>37561</v>
      </c>
      <c r="B119">
        <v>21.01</v>
      </c>
      <c r="C119" s="2">
        <f t="shared" si="4"/>
        <v>1.8419777023751971E-2</v>
      </c>
      <c r="D119">
        <f t="shared" si="5"/>
        <v>71.706484641638212</v>
      </c>
    </row>
    <row r="120" spans="1:4">
      <c r="A120" s="1">
        <v>37530</v>
      </c>
      <c r="B120">
        <v>20.63</v>
      </c>
      <c r="C120" s="2">
        <f t="shared" si="4"/>
        <v>2.3313492063492092E-2</v>
      </c>
      <c r="D120">
        <f t="shared" si="5"/>
        <v>70.40955631399315</v>
      </c>
    </row>
    <row r="121" spans="1:4">
      <c r="A121" s="1">
        <v>37501</v>
      </c>
      <c r="B121">
        <v>20.16</v>
      </c>
      <c r="C121" s="2">
        <f t="shared" si="4"/>
        <v>7.6923076923077094E-2</v>
      </c>
      <c r="D121">
        <f t="shared" si="5"/>
        <v>68.805460750853214</v>
      </c>
    </row>
    <row r="122" spans="1:4">
      <c r="A122" s="1">
        <v>37469</v>
      </c>
      <c r="B122">
        <v>18.72</v>
      </c>
      <c r="C122" s="2">
        <f t="shared" si="4"/>
        <v>-7.9193310378750548E-2</v>
      </c>
      <c r="D122">
        <f t="shared" si="5"/>
        <v>63.890784982935116</v>
      </c>
    </row>
    <row r="123" spans="1:4">
      <c r="A123" s="1">
        <v>37438</v>
      </c>
      <c r="B123">
        <v>20.329999999999998</v>
      </c>
      <c r="C123" s="2">
        <f t="shared" si="4"/>
        <v>-0.11493252067914672</v>
      </c>
      <c r="D123">
        <f t="shared" si="5"/>
        <v>69.385665529010197</v>
      </c>
    </row>
    <row r="124" spans="1:4">
      <c r="A124" s="1">
        <v>37410</v>
      </c>
      <c r="B124">
        <v>22.97</v>
      </c>
      <c r="C124" s="2">
        <f t="shared" si="4"/>
        <v>9.2267135325130312E-3</v>
      </c>
      <c r="D124">
        <f t="shared" si="5"/>
        <v>78.395904436860022</v>
      </c>
    </row>
    <row r="125" spans="1:4">
      <c r="A125" s="1">
        <v>37377</v>
      </c>
      <c r="B125">
        <v>22.76</v>
      </c>
      <c r="C125" s="2">
        <f t="shared" si="4"/>
        <v>3.8795070743952609E-2</v>
      </c>
      <c r="D125">
        <f t="shared" si="5"/>
        <v>77.679180887371984</v>
      </c>
    </row>
    <row r="126" spans="1:4">
      <c r="A126" s="1">
        <v>37347</v>
      </c>
      <c r="B126">
        <v>21.91</v>
      </c>
      <c r="C126" s="2">
        <f t="shared" si="4"/>
        <v>2.0018621973929118E-2</v>
      </c>
      <c r="D126">
        <f t="shared" si="5"/>
        <v>74.778156996587001</v>
      </c>
    </row>
    <row r="127" spans="1:4">
      <c r="A127" s="1">
        <v>37316</v>
      </c>
      <c r="B127">
        <v>21.48</v>
      </c>
      <c r="C127" s="2">
        <f t="shared" si="4"/>
        <v>1.4164305949008638E-2</v>
      </c>
      <c r="D127">
        <f t="shared" si="5"/>
        <v>73.310580204778134</v>
      </c>
    </row>
    <row r="128" spans="1:4">
      <c r="A128" s="1">
        <v>37288</v>
      </c>
      <c r="B128">
        <v>21.18</v>
      </c>
      <c r="C128" s="2">
        <f t="shared" si="4"/>
        <v>-4.2313117066290484E-3</v>
      </c>
      <c r="D128">
        <f t="shared" si="5"/>
        <v>72.286689419795195</v>
      </c>
    </row>
    <row r="129" spans="1:4">
      <c r="A129" s="1">
        <v>37257</v>
      </c>
      <c r="B129">
        <v>21.27</v>
      </c>
      <c r="C129" s="2">
        <f t="shared" si="4"/>
        <v>-3.842676311030746E-2</v>
      </c>
      <c r="D129">
        <f t="shared" si="5"/>
        <v>72.593856655290068</v>
      </c>
    </row>
    <row r="130" spans="1:4">
      <c r="A130" s="1">
        <v>37228</v>
      </c>
      <c r="B130">
        <v>22.12</v>
      </c>
      <c r="C130" s="2">
        <f t="shared" si="4"/>
        <v>0.12799592044875063</v>
      </c>
      <c r="D130">
        <f t="shared" si="5"/>
        <v>75.494880546075052</v>
      </c>
    </row>
    <row r="131" spans="1:4">
      <c r="A131" s="1">
        <v>37196</v>
      </c>
      <c r="B131">
        <v>19.61</v>
      </c>
      <c r="C131" s="2">
        <f t="shared" si="4"/>
        <v>-1.7042606516290748E-2</v>
      </c>
      <c r="D131">
        <f t="shared" si="5"/>
        <v>66.928327645051169</v>
      </c>
    </row>
    <row r="132" spans="1:4">
      <c r="A132" s="1">
        <v>37165</v>
      </c>
      <c r="B132">
        <v>19.95</v>
      </c>
      <c r="C132" s="2">
        <f t="shared" ref="C132:C139" si="6">B132/B133-1</f>
        <v>6.8559185859667693E-2</v>
      </c>
      <c r="D132">
        <f t="shared" ref="D132:D139" si="7">D133*(1+C132)</f>
        <v>68.088737201365163</v>
      </c>
    </row>
    <row r="133" spans="1:4">
      <c r="A133" s="1">
        <v>37137</v>
      </c>
      <c r="B133">
        <v>18.670000000000002</v>
      </c>
      <c r="C133" s="2">
        <f t="shared" si="6"/>
        <v>-3.1136481577581643E-2</v>
      </c>
      <c r="D133">
        <f t="shared" si="7"/>
        <v>63.720136518771326</v>
      </c>
    </row>
    <row r="134" spans="1:4">
      <c r="A134" s="1">
        <v>37104</v>
      </c>
      <c r="B134">
        <v>19.27</v>
      </c>
      <c r="C134" s="2">
        <f t="shared" si="6"/>
        <v>1.79609086106709E-2</v>
      </c>
      <c r="D134">
        <f t="shared" si="7"/>
        <v>65.76791808873719</v>
      </c>
    </row>
    <row r="135" spans="1:4">
      <c r="A135" s="1">
        <v>37074</v>
      </c>
      <c r="B135">
        <v>18.93</v>
      </c>
      <c r="C135" s="2">
        <f t="shared" si="6"/>
        <v>-4.1033434650455836E-2</v>
      </c>
      <c r="D135">
        <f t="shared" si="7"/>
        <v>64.607508532423196</v>
      </c>
    </row>
    <row r="136" spans="1:4">
      <c r="A136" s="1">
        <v>37043</v>
      </c>
      <c r="B136">
        <v>19.739999999999998</v>
      </c>
      <c r="C136" s="2">
        <f t="shared" si="6"/>
        <v>-0.14397224631396355</v>
      </c>
      <c r="D136">
        <f t="shared" si="7"/>
        <v>67.372013651877111</v>
      </c>
    </row>
    <row r="137" spans="1:4">
      <c r="A137" s="1">
        <v>37012</v>
      </c>
      <c r="B137">
        <v>23.06</v>
      </c>
      <c r="C137" s="2">
        <f t="shared" si="6"/>
        <v>-6.1457061457061535E-2</v>
      </c>
      <c r="D137">
        <f t="shared" si="7"/>
        <v>78.703071672354923</v>
      </c>
    </row>
    <row r="138" spans="1:4">
      <c r="A138" s="1">
        <v>36983</v>
      </c>
      <c r="B138">
        <v>24.57</v>
      </c>
      <c r="C138" s="2">
        <f t="shared" si="6"/>
        <v>3.977994075327973E-2</v>
      </c>
      <c r="D138">
        <f t="shared" si="7"/>
        <v>83.856655290102367</v>
      </c>
    </row>
    <row r="139" spans="1:4">
      <c r="A139" s="1">
        <v>36951</v>
      </c>
      <c r="B139">
        <v>23.63</v>
      </c>
      <c r="C139" s="2">
        <f t="shared" si="6"/>
        <v>-6.7114093959731558E-2</v>
      </c>
      <c r="D139">
        <f t="shared" si="7"/>
        <v>80.64846416382251</v>
      </c>
    </row>
    <row r="140" spans="1:4">
      <c r="A140" s="1">
        <v>36923</v>
      </c>
      <c r="B140">
        <v>25.33</v>
      </c>
      <c r="C140" s="2">
        <f>B140/B141-1</f>
        <v>-0.13549488054607517</v>
      </c>
      <c r="D140">
        <f>D141*(1+C140)</f>
        <v>86.450511945392478</v>
      </c>
    </row>
    <row r="141" spans="1:4">
      <c r="A141" s="1">
        <v>36892</v>
      </c>
      <c r="B141">
        <v>29.3</v>
      </c>
      <c r="D141">
        <v>100</v>
      </c>
    </row>
    <row r="142" spans="1:4">
      <c r="B142" t="s">
        <v>3</v>
      </c>
      <c r="C142" s="4">
        <f>AVERAGE(C4:C140)</f>
        <v>9.9401305002812541E-3</v>
      </c>
    </row>
    <row r="143" spans="1:4">
      <c r="B143" t="s">
        <v>4</v>
      </c>
      <c r="C143" s="5">
        <f>STDEVP(C4:C140)</f>
        <v>5.6687601702893289E-2</v>
      </c>
    </row>
  </sheetData>
  <phoneticPr fontId="18" type="noConversion"/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H88"/>
  <sheetViews>
    <sheetView zoomScale="70" zoomScaleNormal="70" workbookViewId="0">
      <selection activeCell="B22" sqref="B22"/>
    </sheetView>
  </sheetViews>
  <sheetFormatPr defaultRowHeight="14.4"/>
  <cols>
    <col min="1" max="1" width="14" customWidth="1"/>
    <col min="2" max="2" width="10.69921875" customWidth="1"/>
    <col min="3" max="4" width="10.09765625" customWidth="1"/>
  </cols>
  <sheetData>
    <row r="1" spans="1:8">
      <c r="A1" t="s">
        <v>9</v>
      </c>
      <c r="B1" s="7">
        <f>(D4/D86)^(1/((A4-A86)/365))-1</f>
        <v>0.12645411688732278</v>
      </c>
    </row>
    <row r="3" spans="1:8">
      <c r="A3" t="s">
        <v>0</v>
      </c>
      <c r="B3" t="s">
        <v>1</v>
      </c>
      <c r="C3" t="s">
        <v>5</v>
      </c>
      <c r="D3" t="s">
        <v>8</v>
      </c>
      <c r="G3" t="s">
        <v>7</v>
      </c>
      <c r="H3" t="s">
        <v>6</v>
      </c>
    </row>
    <row r="4" spans="1:8">
      <c r="A4" s="1">
        <v>41061</v>
      </c>
      <c r="B4">
        <v>64.8</v>
      </c>
      <c r="C4" s="2">
        <f t="shared" ref="C4:C67" si="0">B4/B5-1</f>
        <v>-2.4096385542168752E-2</v>
      </c>
      <c r="D4">
        <f t="shared" ref="D4:D67" si="1">D5*(1+C4)</f>
        <v>224.06639004149383</v>
      </c>
      <c r="F4" s="3">
        <v>-0.2</v>
      </c>
      <c r="G4">
        <f t="array" ref="G4:G26">FREQUENCY(C4:C86,F4:F26)</f>
        <v>0</v>
      </c>
      <c r="H4">
        <f>NORMDIST(F4,$C$87,$C$88,TRUE)*SUM($G$4:$G$26)</f>
        <v>4.350458620409281E-3</v>
      </c>
    </row>
    <row r="5" spans="1:8">
      <c r="A5" s="1">
        <v>41031</v>
      </c>
      <c r="B5">
        <v>66.400000000000006</v>
      </c>
      <c r="C5" s="2">
        <f t="shared" si="0"/>
        <v>4.5669291338582774E-2</v>
      </c>
      <c r="D5">
        <f t="shared" si="1"/>
        <v>229.5988934993085</v>
      </c>
      <c r="F5" s="3">
        <f>F4+2.5%</f>
        <v>-0.17500000000000002</v>
      </c>
      <c r="G5">
        <v>0</v>
      </c>
      <c r="H5" s="6">
        <f t="shared" ref="H5:H26" si="2">(NORMDIST(F5,$C$87,$C$88,TRUE)-NORMDIST(F4,$C$87,$C$88,TRUE))*SUM($G$4:$G$26)</f>
        <v>2.1542845237060515E-2</v>
      </c>
    </row>
    <row r="6" spans="1:8">
      <c r="A6" s="1">
        <v>41001</v>
      </c>
      <c r="B6">
        <v>63.5</v>
      </c>
      <c r="C6" s="2">
        <f t="shared" si="0"/>
        <v>4.9586776859504189E-2</v>
      </c>
      <c r="D6">
        <f t="shared" si="1"/>
        <v>219.57123098201942</v>
      </c>
      <c r="F6" s="3">
        <f t="shared" ref="F6:F26" si="3">F5+2.5%</f>
        <v>-0.15000000000000002</v>
      </c>
      <c r="G6">
        <v>0</v>
      </c>
      <c r="H6" s="6">
        <f t="shared" si="2"/>
        <v>0.10056494461074861</v>
      </c>
    </row>
    <row r="7" spans="1:8">
      <c r="A7" s="1">
        <v>40969</v>
      </c>
      <c r="B7">
        <v>60.5</v>
      </c>
      <c r="C7" s="2">
        <f t="shared" si="0"/>
        <v>-1.9448946515397081E-2</v>
      </c>
      <c r="D7">
        <f t="shared" si="1"/>
        <v>209.19778699861692</v>
      </c>
      <c r="F7" s="3">
        <f t="shared" si="3"/>
        <v>-0.12500000000000003</v>
      </c>
      <c r="G7">
        <v>2</v>
      </c>
      <c r="H7" s="6">
        <f t="shared" si="2"/>
        <v>0.38170664607067284</v>
      </c>
    </row>
    <row r="8" spans="1:8">
      <c r="A8" s="1">
        <v>40940</v>
      </c>
      <c r="B8">
        <v>61.7</v>
      </c>
      <c r="C8" s="2">
        <f t="shared" si="0"/>
        <v>8.2456140350877227E-2</v>
      </c>
      <c r="D8">
        <f t="shared" si="1"/>
        <v>213.34716459197793</v>
      </c>
      <c r="F8" s="3">
        <f t="shared" si="3"/>
        <v>-0.10000000000000003</v>
      </c>
      <c r="G8">
        <v>1</v>
      </c>
      <c r="H8" s="6">
        <f t="shared" si="2"/>
        <v>1.1781242817886248</v>
      </c>
    </row>
    <row r="9" spans="1:8">
      <c r="A9" s="1">
        <v>40910</v>
      </c>
      <c r="B9">
        <v>57</v>
      </c>
      <c r="C9" s="2">
        <f t="shared" si="0"/>
        <v>1.7574692442883233E-3</v>
      </c>
      <c r="D9">
        <f t="shared" si="1"/>
        <v>197.09543568464736</v>
      </c>
      <c r="F9" s="3">
        <f t="shared" si="3"/>
        <v>-7.5000000000000039E-2</v>
      </c>
      <c r="G9">
        <v>2</v>
      </c>
      <c r="H9" s="6">
        <f t="shared" si="2"/>
        <v>2.9570919668589362</v>
      </c>
    </row>
    <row r="10" spans="1:8">
      <c r="A10" s="1">
        <v>40878</v>
      </c>
      <c r="B10">
        <v>56.9</v>
      </c>
      <c r="C10" s="2">
        <f t="shared" si="0"/>
        <v>-1.7543859649122862E-3</v>
      </c>
      <c r="D10">
        <f t="shared" si="1"/>
        <v>196.74965421853392</v>
      </c>
      <c r="F10" s="3">
        <f t="shared" si="3"/>
        <v>-5.0000000000000037E-2</v>
      </c>
      <c r="G10">
        <v>0</v>
      </c>
      <c r="H10" s="6">
        <f t="shared" si="2"/>
        <v>6.0364227838652296</v>
      </c>
    </row>
    <row r="11" spans="1:8">
      <c r="A11" s="1">
        <v>40848</v>
      </c>
      <c r="B11">
        <v>57</v>
      </c>
      <c r="C11" s="2">
        <f t="shared" si="0"/>
        <v>0.15267947421638017</v>
      </c>
      <c r="D11">
        <f t="shared" si="1"/>
        <v>197.09543568464733</v>
      </c>
      <c r="F11" s="3">
        <f t="shared" si="3"/>
        <v>-2.5000000000000036E-2</v>
      </c>
      <c r="G11">
        <v>9</v>
      </c>
      <c r="H11" s="6">
        <f t="shared" si="2"/>
        <v>10.022093908644516</v>
      </c>
    </row>
    <row r="12" spans="1:8">
      <c r="A12" s="1">
        <v>40819</v>
      </c>
      <c r="B12">
        <v>49.45</v>
      </c>
      <c r="C12" s="2">
        <f t="shared" si="0"/>
        <v>8.6813186813186949E-2</v>
      </c>
      <c r="D12">
        <f t="shared" si="1"/>
        <v>170.9889349930844</v>
      </c>
      <c r="F12" s="3">
        <f t="shared" si="3"/>
        <v>-3.4694469519536142E-17</v>
      </c>
      <c r="G12">
        <v>19</v>
      </c>
      <c r="H12" s="6">
        <f t="shared" si="2"/>
        <v>13.533742010598038</v>
      </c>
    </row>
    <row r="13" spans="1:8">
      <c r="A13" s="1">
        <v>40787</v>
      </c>
      <c r="B13">
        <v>45.5</v>
      </c>
      <c r="C13" s="2">
        <f t="shared" si="0"/>
        <v>-1.93965517241379E-2</v>
      </c>
      <c r="D13">
        <f t="shared" si="1"/>
        <v>157.33056708160444</v>
      </c>
      <c r="F13" s="3">
        <f t="shared" si="3"/>
        <v>2.4999999999999967E-2</v>
      </c>
      <c r="G13">
        <v>18</v>
      </c>
      <c r="H13" s="6">
        <f t="shared" si="2"/>
        <v>14.865102226565469</v>
      </c>
    </row>
    <row r="14" spans="1:8">
      <c r="A14" s="1">
        <v>40756</v>
      </c>
      <c r="B14">
        <v>46.4</v>
      </c>
      <c r="C14" s="2">
        <f t="shared" si="0"/>
        <v>-2.6232948583420734E-2</v>
      </c>
      <c r="D14">
        <f t="shared" si="1"/>
        <v>160.44260027662517</v>
      </c>
      <c r="F14" s="3">
        <f t="shared" si="3"/>
        <v>4.9999999999999968E-2</v>
      </c>
      <c r="G14">
        <v>18</v>
      </c>
      <c r="H14" s="6">
        <f t="shared" si="2"/>
        <v>13.280414317057645</v>
      </c>
    </row>
    <row r="15" spans="1:8">
      <c r="A15" s="1">
        <v>40725</v>
      </c>
      <c r="B15">
        <v>47.65</v>
      </c>
      <c r="C15" s="2">
        <f t="shared" si="0"/>
        <v>4.0393013100436637E-2</v>
      </c>
      <c r="D15">
        <f t="shared" si="1"/>
        <v>164.76486860304286</v>
      </c>
      <c r="F15" s="3">
        <f t="shared" si="3"/>
        <v>7.4999999999999969E-2</v>
      </c>
      <c r="G15">
        <v>4</v>
      </c>
      <c r="H15" s="6">
        <f t="shared" si="2"/>
        <v>9.6503996496215674</v>
      </c>
    </row>
    <row r="16" spans="1:8">
      <c r="A16" s="1">
        <v>40695</v>
      </c>
      <c r="B16">
        <v>45.8</v>
      </c>
      <c r="C16" s="2">
        <f t="shared" si="0"/>
        <v>2.9213483146067309E-2</v>
      </c>
      <c r="D16">
        <f t="shared" si="1"/>
        <v>158.36791147994467</v>
      </c>
      <c r="F16" s="3">
        <f t="shared" si="3"/>
        <v>9.9999999999999978E-2</v>
      </c>
      <c r="G16">
        <v>4</v>
      </c>
      <c r="H16" s="6">
        <f t="shared" si="2"/>
        <v>5.7037217867544721</v>
      </c>
    </row>
    <row r="17" spans="1:8">
      <c r="A17" s="1">
        <v>40666</v>
      </c>
      <c r="B17">
        <v>44.5</v>
      </c>
      <c r="C17" s="2">
        <f t="shared" si="0"/>
        <v>2.4165707710011475E-2</v>
      </c>
      <c r="D17">
        <f t="shared" si="1"/>
        <v>153.87275242047028</v>
      </c>
      <c r="F17" s="3">
        <f t="shared" si="3"/>
        <v>0.12499999999999997</v>
      </c>
      <c r="G17">
        <v>3</v>
      </c>
      <c r="H17" s="6">
        <f t="shared" si="2"/>
        <v>2.7417858352272102</v>
      </c>
    </row>
    <row r="18" spans="1:8">
      <c r="A18" s="1">
        <v>40634</v>
      </c>
      <c r="B18">
        <v>43.45</v>
      </c>
      <c r="C18" s="2">
        <f t="shared" si="0"/>
        <v>-1.2499999999999956E-2</v>
      </c>
      <c r="D18">
        <f t="shared" si="1"/>
        <v>150.24204702627941</v>
      </c>
      <c r="F18" s="3">
        <f t="shared" si="3"/>
        <v>0.14999999999999997</v>
      </c>
      <c r="G18">
        <v>0</v>
      </c>
      <c r="H18" s="6">
        <f t="shared" si="2"/>
        <v>1.0718830960827024</v>
      </c>
    </row>
    <row r="19" spans="1:8">
      <c r="A19" s="1">
        <v>40603</v>
      </c>
      <c r="B19">
        <v>44</v>
      </c>
      <c r="C19" s="2">
        <f t="shared" si="0"/>
        <v>3.529411764705892E-2</v>
      </c>
      <c r="D19">
        <f t="shared" si="1"/>
        <v>152.14384508990318</v>
      </c>
      <c r="F19" s="3">
        <f t="shared" si="3"/>
        <v>0.17499999999999996</v>
      </c>
      <c r="G19">
        <v>1</v>
      </c>
      <c r="H19" s="6">
        <f t="shared" si="2"/>
        <v>0.34077737285519882</v>
      </c>
    </row>
    <row r="20" spans="1:8">
      <c r="A20" s="1">
        <v>40582</v>
      </c>
      <c r="B20">
        <v>42.5</v>
      </c>
      <c r="C20" s="2">
        <f t="shared" si="0"/>
        <v>-2.2988505747126409E-2</v>
      </c>
      <c r="D20">
        <f t="shared" si="1"/>
        <v>146.95712309820192</v>
      </c>
      <c r="F20" s="3">
        <f t="shared" si="3"/>
        <v>0.19999999999999996</v>
      </c>
      <c r="G20">
        <v>1</v>
      </c>
      <c r="H20" s="6">
        <f t="shared" si="2"/>
        <v>8.809859908274964E-2</v>
      </c>
    </row>
    <row r="21" spans="1:8">
      <c r="A21" s="1">
        <v>40546</v>
      </c>
      <c r="B21">
        <v>43.5</v>
      </c>
      <c r="C21" s="2">
        <f t="shared" si="0"/>
        <v>2.8368794326241176E-2</v>
      </c>
      <c r="D21">
        <f t="shared" si="1"/>
        <v>150.41493775933608</v>
      </c>
      <c r="F21" s="3">
        <f t="shared" si="3"/>
        <v>0.22499999999999995</v>
      </c>
      <c r="G21">
        <v>0</v>
      </c>
      <c r="H21" s="6">
        <f t="shared" si="2"/>
        <v>1.8518382318380766E-2</v>
      </c>
    </row>
    <row r="22" spans="1:8">
      <c r="A22" s="1">
        <v>40513</v>
      </c>
      <c r="B22">
        <v>42.3</v>
      </c>
      <c r="C22" s="2">
        <f t="shared" si="0"/>
        <v>-1.6279069767441978E-2</v>
      </c>
      <c r="D22">
        <f t="shared" si="1"/>
        <v>146.26556016597507</v>
      </c>
      <c r="F22" s="3">
        <f t="shared" si="3"/>
        <v>0.24999999999999994</v>
      </c>
      <c r="G22">
        <v>0</v>
      </c>
      <c r="H22" s="6">
        <f t="shared" si="2"/>
        <v>3.1646800135696207E-3</v>
      </c>
    </row>
    <row r="23" spans="1:8">
      <c r="A23" s="1">
        <v>40483</v>
      </c>
      <c r="B23">
        <v>43</v>
      </c>
      <c r="C23" s="2">
        <f t="shared" si="0"/>
        <v>-2.3836549375709337E-2</v>
      </c>
      <c r="D23">
        <f t="shared" si="1"/>
        <v>148.68603042876902</v>
      </c>
      <c r="F23" s="3">
        <f t="shared" si="3"/>
        <v>0.27499999999999997</v>
      </c>
      <c r="G23">
        <v>0</v>
      </c>
      <c r="H23" s="6">
        <f t="shared" si="2"/>
        <v>4.3964583059619144E-4</v>
      </c>
    </row>
    <row r="24" spans="1:8">
      <c r="A24" s="1">
        <v>40452</v>
      </c>
      <c r="B24">
        <v>44.05</v>
      </c>
      <c r="C24" s="2">
        <f t="shared" si="0"/>
        <v>6.857142857142895E-3</v>
      </c>
      <c r="D24">
        <f t="shared" si="1"/>
        <v>152.31673582295988</v>
      </c>
      <c r="F24" s="3">
        <f t="shared" si="3"/>
        <v>0.3</v>
      </c>
      <c r="G24">
        <v>0</v>
      </c>
      <c r="H24" s="6">
        <f t="shared" si="2"/>
        <v>4.9644788113978322E-5</v>
      </c>
    </row>
    <row r="25" spans="1:8">
      <c r="A25" s="1">
        <v>40422</v>
      </c>
      <c r="B25">
        <v>43.75</v>
      </c>
      <c r="C25" s="2">
        <f t="shared" si="0"/>
        <v>5.4216867469879526E-2</v>
      </c>
      <c r="D25">
        <f t="shared" si="1"/>
        <v>151.27939142461963</v>
      </c>
      <c r="F25" s="3">
        <f t="shared" si="3"/>
        <v>0.32500000000000001</v>
      </c>
      <c r="G25">
        <v>0</v>
      </c>
      <c r="H25" s="6">
        <f t="shared" si="2"/>
        <v>4.556077936923586E-6</v>
      </c>
    </row>
    <row r="26" spans="1:8">
      <c r="A26" s="1">
        <v>40392</v>
      </c>
      <c r="B26">
        <v>41.5</v>
      </c>
      <c r="C26" s="2">
        <f t="shared" si="0"/>
        <v>-8.1261950286807272E-3</v>
      </c>
      <c r="D26">
        <f t="shared" si="1"/>
        <v>143.49930843706775</v>
      </c>
      <c r="F26" s="3">
        <f t="shared" si="3"/>
        <v>0.35000000000000003</v>
      </c>
      <c r="G26">
        <v>0</v>
      </c>
      <c r="H26" s="6">
        <f t="shared" si="2"/>
        <v>3.3978447833149517E-7</v>
      </c>
    </row>
    <row r="27" spans="1:8">
      <c r="A27" s="1">
        <v>40360</v>
      </c>
      <c r="B27">
        <v>41.84</v>
      </c>
      <c r="C27" s="2">
        <f t="shared" si="0"/>
        <v>0.12322147651006721</v>
      </c>
      <c r="D27">
        <f t="shared" si="1"/>
        <v>144.67496542185339</v>
      </c>
    </row>
    <row r="28" spans="1:8">
      <c r="A28" s="1">
        <v>40330</v>
      </c>
      <c r="B28">
        <v>37.25</v>
      </c>
      <c r="C28" s="2">
        <f t="shared" si="0"/>
        <v>3.5297387437465355E-2</v>
      </c>
      <c r="D28">
        <f t="shared" si="1"/>
        <v>128.80359612724757</v>
      </c>
    </row>
    <row r="29" spans="1:8">
      <c r="A29" s="1">
        <v>40301</v>
      </c>
      <c r="B29">
        <v>35.979999999999997</v>
      </c>
      <c r="C29" s="2">
        <f t="shared" si="0"/>
        <v>2.5076623014765875E-3</v>
      </c>
      <c r="D29">
        <f t="shared" si="1"/>
        <v>124.41217150760718</v>
      </c>
    </row>
    <row r="30" spans="1:8">
      <c r="A30" s="1">
        <v>40269</v>
      </c>
      <c r="B30">
        <v>35.89</v>
      </c>
      <c r="C30" s="2">
        <f t="shared" si="0"/>
        <v>6.7321178120618441E-3</v>
      </c>
      <c r="D30">
        <f t="shared" si="1"/>
        <v>124.10096818810513</v>
      </c>
    </row>
    <row r="31" spans="1:8">
      <c r="A31" s="1">
        <v>40238</v>
      </c>
      <c r="B31">
        <v>35.65</v>
      </c>
      <c r="C31" s="2">
        <f t="shared" si="0"/>
        <v>-5.3013392857144126E-3</v>
      </c>
      <c r="D31">
        <f t="shared" si="1"/>
        <v>123.27109266943292</v>
      </c>
    </row>
    <row r="32" spans="1:8">
      <c r="A32" s="1">
        <v>40210</v>
      </c>
      <c r="B32">
        <v>35.840000000000003</v>
      </c>
      <c r="C32" s="2">
        <f t="shared" si="0"/>
        <v>-1.5384615384615219E-2</v>
      </c>
      <c r="D32">
        <f t="shared" si="1"/>
        <v>123.92807745504842</v>
      </c>
    </row>
    <row r="33" spans="1:4">
      <c r="A33" s="1">
        <v>40182</v>
      </c>
      <c r="B33">
        <v>36.4</v>
      </c>
      <c r="C33" s="2">
        <f t="shared" si="0"/>
        <v>1.7043867001955926E-2</v>
      </c>
      <c r="D33">
        <f t="shared" si="1"/>
        <v>125.86445366528353</v>
      </c>
    </row>
    <row r="34" spans="1:4">
      <c r="A34" s="1">
        <v>40148</v>
      </c>
      <c r="B34">
        <v>35.79</v>
      </c>
      <c r="C34" s="2">
        <f t="shared" si="0"/>
        <v>3.1114952463267009E-2</v>
      </c>
      <c r="D34">
        <f t="shared" si="1"/>
        <v>123.75518672199169</v>
      </c>
    </row>
    <row r="35" spans="1:4">
      <c r="A35" s="1">
        <v>40119</v>
      </c>
      <c r="B35">
        <v>34.71</v>
      </c>
      <c r="C35" s="2">
        <f t="shared" si="0"/>
        <v>1.1537352177675153E-3</v>
      </c>
      <c r="D35">
        <f t="shared" si="1"/>
        <v>120.02074688796681</v>
      </c>
    </row>
    <row r="36" spans="1:4">
      <c r="A36" s="1">
        <v>40087</v>
      </c>
      <c r="B36">
        <v>34.67</v>
      </c>
      <c r="C36" s="2">
        <f t="shared" si="0"/>
        <v>-1.729024943310653E-2</v>
      </c>
      <c r="D36">
        <f t="shared" si="1"/>
        <v>119.88243430152144</v>
      </c>
    </row>
    <row r="37" spans="1:4">
      <c r="A37" s="1">
        <v>40057</v>
      </c>
      <c r="B37">
        <v>35.28</v>
      </c>
      <c r="C37" s="2">
        <f t="shared" si="0"/>
        <v>1.2338593974174916E-2</v>
      </c>
      <c r="D37">
        <f t="shared" si="1"/>
        <v>121.99170124481327</v>
      </c>
    </row>
    <row r="38" spans="1:4">
      <c r="A38" s="1">
        <v>40028</v>
      </c>
      <c r="B38">
        <v>34.85</v>
      </c>
      <c r="C38" s="2">
        <f t="shared" si="0"/>
        <v>-3.7558685446009377E-2</v>
      </c>
      <c r="D38">
        <f t="shared" si="1"/>
        <v>120.5048409405256</v>
      </c>
    </row>
    <row r="39" spans="1:4">
      <c r="A39" s="1">
        <v>39995</v>
      </c>
      <c r="B39">
        <v>36.21</v>
      </c>
      <c r="C39" s="2">
        <f t="shared" si="0"/>
        <v>7.7999404584697674E-2</v>
      </c>
      <c r="D39">
        <f t="shared" si="1"/>
        <v>125.20746887966806</v>
      </c>
    </row>
    <row r="40" spans="1:4">
      <c r="A40" s="1">
        <v>39965</v>
      </c>
      <c r="B40">
        <v>33.590000000000003</v>
      </c>
      <c r="C40" s="2">
        <f t="shared" si="0"/>
        <v>2.5335775335775468E-2</v>
      </c>
      <c r="D40">
        <f t="shared" si="1"/>
        <v>116.14799446749656</v>
      </c>
    </row>
    <row r="41" spans="1:4">
      <c r="A41" s="1">
        <v>39937</v>
      </c>
      <c r="B41">
        <v>32.76</v>
      </c>
      <c r="C41" s="2">
        <f t="shared" si="0"/>
        <v>-3.9525691699605625E-3</v>
      </c>
      <c r="D41">
        <f t="shared" si="1"/>
        <v>113.27800829875518</v>
      </c>
    </row>
    <row r="42" spans="1:4">
      <c r="A42" s="1">
        <v>39904</v>
      </c>
      <c r="B42">
        <v>32.89</v>
      </c>
      <c r="C42" s="2">
        <f t="shared" si="0"/>
        <v>7.9068241469816281E-2</v>
      </c>
      <c r="D42">
        <f t="shared" si="1"/>
        <v>113.72752420470263</v>
      </c>
    </row>
    <row r="43" spans="1:4">
      <c r="A43" s="1">
        <v>39874</v>
      </c>
      <c r="B43">
        <v>30.48</v>
      </c>
      <c r="C43" s="2">
        <f t="shared" si="0"/>
        <v>2.7993254637436848E-2</v>
      </c>
      <c r="D43">
        <f t="shared" si="1"/>
        <v>105.3941908713693</v>
      </c>
    </row>
    <row r="44" spans="1:4">
      <c r="A44" s="1">
        <v>39846</v>
      </c>
      <c r="B44">
        <v>29.65</v>
      </c>
      <c r="C44" s="2">
        <f t="shared" si="0"/>
        <v>5.1045728465083151E-2</v>
      </c>
      <c r="D44">
        <f t="shared" si="1"/>
        <v>102.52420470262794</v>
      </c>
    </row>
    <row r="45" spans="1:4">
      <c r="A45" s="1">
        <v>39818</v>
      </c>
      <c r="B45">
        <v>28.21</v>
      </c>
      <c r="C45" s="2">
        <f t="shared" si="0"/>
        <v>-0.13413136893799871</v>
      </c>
      <c r="D45">
        <f t="shared" si="1"/>
        <v>97.544951590594764</v>
      </c>
    </row>
    <row r="46" spans="1:4">
      <c r="A46" s="1">
        <v>39783</v>
      </c>
      <c r="B46">
        <v>32.58</v>
      </c>
      <c r="C46" s="2">
        <f t="shared" si="0"/>
        <v>-3.8654470345234615E-2</v>
      </c>
      <c r="D46">
        <f t="shared" si="1"/>
        <v>112.65560165975106</v>
      </c>
    </row>
    <row r="47" spans="1:4">
      <c r="A47" s="1">
        <v>39755</v>
      </c>
      <c r="B47">
        <v>33.89</v>
      </c>
      <c r="C47" s="2">
        <f t="shared" si="0"/>
        <v>0.12144275314361352</v>
      </c>
      <c r="D47">
        <f t="shared" si="1"/>
        <v>117.18533886583681</v>
      </c>
    </row>
    <row r="48" spans="1:4">
      <c r="A48" s="1">
        <v>39722</v>
      </c>
      <c r="B48">
        <v>30.22</v>
      </c>
      <c r="C48" s="2">
        <f t="shared" si="0"/>
        <v>-0.14992967651195499</v>
      </c>
      <c r="D48">
        <f t="shared" si="1"/>
        <v>104.49515905947443</v>
      </c>
    </row>
    <row r="49" spans="1:4">
      <c r="A49" s="1">
        <v>39692</v>
      </c>
      <c r="B49">
        <v>35.549999999999997</v>
      </c>
      <c r="C49" s="2">
        <f t="shared" si="0"/>
        <v>-0.11523145843703342</v>
      </c>
      <c r="D49">
        <f t="shared" si="1"/>
        <v>122.92531120331952</v>
      </c>
    </row>
    <row r="50" spans="1:4">
      <c r="A50" s="1">
        <v>39661</v>
      </c>
      <c r="B50">
        <v>40.18</v>
      </c>
      <c r="C50" s="2">
        <f t="shared" si="0"/>
        <v>-2.7118644067796516E-2</v>
      </c>
      <c r="D50">
        <f t="shared" si="1"/>
        <v>138.93499308437072</v>
      </c>
    </row>
    <row r="51" spans="1:4">
      <c r="A51" s="1">
        <v>39630</v>
      </c>
      <c r="B51">
        <v>41.3</v>
      </c>
      <c r="C51" s="2">
        <f t="shared" si="0"/>
        <v>4.2402826855123754E-2</v>
      </c>
      <c r="D51">
        <f t="shared" si="1"/>
        <v>142.80774550484097</v>
      </c>
    </row>
    <row r="52" spans="1:4">
      <c r="A52" s="1">
        <v>39601</v>
      </c>
      <c r="B52">
        <v>39.619999999999997</v>
      </c>
      <c r="C52" s="2">
        <f t="shared" si="0"/>
        <v>-8.6043829296424512E-2</v>
      </c>
      <c r="D52">
        <f t="shared" si="1"/>
        <v>136.99861687413556</v>
      </c>
    </row>
    <row r="53" spans="1:4">
      <c r="A53" s="1">
        <v>39570</v>
      </c>
      <c r="B53">
        <v>43.35</v>
      </c>
      <c r="C53" s="2">
        <f t="shared" si="0"/>
        <v>1.5222482435597096E-2</v>
      </c>
      <c r="D53">
        <f t="shared" si="1"/>
        <v>149.896265560166</v>
      </c>
    </row>
    <row r="54" spans="1:4">
      <c r="A54" s="1">
        <v>39539</v>
      </c>
      <c r="B54">
        <v>42.7</v>
      </c>
      <c r="C54" s="2">
        <f t="shared" si="0"/>
        <v>0</v>
      </c>
      <c r="D54">
        <f t="shared" si="1"/>
        <v>147.64868603042882</v>
      </c>
    </row>
    <row r="55" spans="1:4">
      <c r="A55" s="1">
        <v>39510</v>
      </c>
      <c r="B55">
        <v>42.7</v>
      </c>
      <c r="C55" s="2">
        <f t="shared" si="0"/>
        <v>0.19809203142536491</v>
      </c>
      <c r="D55">
        <f t="shared" si="1"/>
        <v>147.64868603042882</v>
      </c>
    </row>
    <row r="56" spans="1:4">
      <c r="A56" s="1">
        <v>39479</v>
      </c>
      <c r="B56">
        <v>35.64</v>
      </c>
      <c r="C56" s="2">
        <f t="shared" si="0"/>
        <v>0.10717614165890033</v>
      </c>
      <c r="D56">
        <f t="shared" si="1"/>
        <v>123.23651452282161</v>
      </c>
    </row>
    <row r="57" spans="1:4">
      <c r="A57" s="1">
        <v>39449</v>
      </c>
      <c r="B57">
        <v>32.19</v>
      </c>
      <c r="C57" s="2">
        <f t="shared" si="0"/>
        <v>-4.3956043956044022E-2</v>
      </c>
      <c r="D57">
        <f t="shared" si="1"/>
        <v>111.30705394190873</v>
      </c>
    </row>
    <row r="58" spans="1:4">
      <c r="A58" s="1">
        <v>39419</v>
      </c>
      <c r="B58">
        <v>33.67</v>
      </c>
      <c r="C58" s="2">
        <f t="shared" si="0"/>
        <v>-2.3775007248477809E-2</v>
      </c>
      <c r="D58">
        <f t="shared" si="1"/>
        <v>116.42461964038731</v>
      </c>
    </row>
    <row r="59" spans="1:4">
      <c r="A59" s="1">
        <v>39387</v>
      </c>
      <c r="B59">
        <v>34.49</v>
      </c>
      <c r="C59" s="2">
        <f t="shared" si="0"/>
        <v>4.7373215912541733E-2</v>
      </c>
      <c r="D59">
        <f t="shared" si="1"/>
        <v>119.26002766251732</v>
      </c>
    </row>
    <row r="60" spans="1:4">
      <c r="A60" s="1">
        <v>39356</v>
      </c>
      <c r="B60">
        <v>32.93</v>
      </c>
      <c r="C60" s="2">
        <f t="shared" si="0"/>
        <v>-2.8900029489825951E-2</v>
      </c>
      <c r="D60">
        <f t="shared" si="1"/>
        <v>113.86583679114803</v>
      </c>
    </row>
    <row r="61" spans="1:4">
      <c r="A61" s="1">
        <v>39328</v>
      </c>
      <c r="B61">
        <v>33.909999999999997</v>
      </c>
      <c r="C61" s="2">
        <f t="shared" si="0"/>
        <v>3.3841463414634232E-2</v>
      </c>
      <c r="D61">
        <f t="shared" si="1"/>
        <v>117.2544951590595</v>
      </c>
    </row>
    <row r="62" spans="1:4">
      <c r="A62" s="1">
        <v>39295</v>
      </c>
      <c r="B62">
        <v>32.799999999999997</v>
      </c>
      <c r="C62" s="2">
        <f t="shared" si="0"/>
        <v>4.5584953777494386E-2</v>
      </c>
      <c r="D62">
        <f t="shared" si="1"/>
        <v>113.41632088520058</v>
      </c>
    </row>
    <row r="63" spans="1:4">
      <c r="A63" s="1">
        <v>39265</v>
      </c>
      <c r="B63">
        <v>31.37</v>
      </c>
      <c r="C63" s="2">
        <f t="shared" si="0"/>
        <v>8.3574413371907408E-3</v>
      </c>
      <c r="D63">
        <f t="shared" si="1"/>
        <v>108.47164591977872</v>
      </c>
    </row>
    <row r="64" spans="1:4">
      <c r="A64" s="1">
        <v>39237</v>
      </c>
      <c r="B64">
        <v>31.11</v>
      </c>
      <c r="C64" s="2">
        <f t="shared" si="0"/>
        <v>4.081632653061229E-2</v>
      </c>
      <c r="D64">
        <f t="shared" si="1"/>
        <v>107.57261410788382</v>
      </c>
    </row>
    <row r="65" spans="1:4">
      <c r="A65" s="1">
        <v>39204</v>
      </c>
      <c r="B65">
        <v>29.89</v>
      </c>
      <c r="C65" s="2">
        <f t="shared" si="0"/>
        <v>4.2553191489361764E-2</v>
      </c>
      <c r="D65">
        <f t="shared" si="1"/>
        <v>103.35408022130014</v>
      </c>
    </row>
    <row r="66" spans="1:4">
      <c r="A66" s="1">
        <v>39174</v>
      </c>
      <c r="B66">
        <v>28.67</v>
      </c>
      <c r="C66" s="2">
        <f t="shared" si="0"/>
        <v>0</v>
      </c>
      <c r="D66">
        <f t="shared" si="1"/>
        <v>99.135546334716452</v>
      </c>
    </row>
    <row r="67" spans="1:4">
      <c r="A67" s="1">
        <v>39142</v>
      </c>
      <c r="B67">
        <v>28.67</v>
      </c>
      <c r="C67" s="2">
        <f t="shared" si="0"/>
        <v>-6.5835065835064821E-3</v>
      </c>
      <c r="D67">
        <f t="shared" si="1"/>
        <v>99.135546334716452</v>
      </c>
    </row>
    <row r="68" spans="1:4">
      <c r="A68" s="1">
        <v>39114</v>
      </c>
      <c r="B68">
        <v>28.86</v>
      </c>
      <c r="C68" s="2">
        <f t="shared" ref="C68:C85" si="4">B68/B69-1</f>
        <v>1.5839493136219573E-2</v>
      </c>
      <c r="D68">
        <f t="shared" ref="D68:D84" si="5">D69*(1+C68)</f>
        <v>99.79253112033193</v>
      </c>
    </row>
    <row r="69" spans="1:4">
      <c r="A69" s="1">
        <v>39084</v>
      </c>
      <c r="B69">
        <v>28.41</v>
      </c>
      <c r="C69" s="2">
        <f t="shared" si="4"/>
        <v>8.1618168914123768E-3</v>
      </c>
      <c r="D69">
        <f t="shared" si="5"/>
        <v>98.236514522821565</v>
      </c>
    </row>
    <row r="70" spans="1:4">
      <c r="A70" s="1">
        <v>39052</v>
      </c>
      <c r="B70">
        <v>28.18</v>
      </c>
      <c r="C70" s="2">
        <f t="shared" si="4"/>
        <v>6.7881386209360794E-3</v>
      </c>
      <c r="D70">
        <f t="shared" si="5"/>
        <v>97.441217150760707</v>
      </c>
    </row>
    <row r="71" spans="1:4">
      <c r="A71" s="1">
        <v>39022</v>
      </c>
      <c r="B71">
        <v>27.99</v>
      </c>
      <c r="C71" s="2">
        <f t="shared" si="4"/>
        <v>-3.4161490683229934E-2</v>
      </c>
      <c r="D71">
        <f t="shared" si="5"/>
        <v>96.784232365145215</v>
      </c>
    </row>
    <row r="72" spans="1:4">
      <c r="A72" s="1">
        <v>38992</v>
      </c>
      <c r="B72">
        <v>28.98</v>
      </c>
      <c r="C72" s="2">
        <f t="shared" si="4"/>
        <v>5.9985369422092205E-2</v>
      </c>
      <c r="D72">
        <f t="shared" si="5"/>
        <v>100.20746887966804</v>
      </c>
    </row>
    <row r="73" spans="1:4">
      <c r="A73" s="1">
        <v>38961</v>
      </c>
      <c r="B73">
        <v>27.34</v>
      </c>
      <c r="C73" s="2">
        <f t="shared" si="4"/>
        <v>6.9981583793738977E-3</v>
      </c>
      <c r="D73">
        <f t="shared" si="5"/>
        <v>94.536652835408006</v>
      </c>
    </row>
    <row r="74" spans="1:4">
      <c r="A74" s="1">
        <v>38930</v>
      </c>
      <c r="B74">
        <v>27.15</v>
      </c>
      <c r="C74" s="2">
        <f t="shared" si="4"/>
        <v>-2.056277056277056E-2</v>
      </c>
      <c r="D74">
        <f t="shared" si="5"/>
        <v>93.879668049792514</v>
      </c>
    </row>
    <row r="75" spans="1:4">
      <c r="A75" s="1">
        <v>38901</v>
      </c>
      <c r="B75">
        <v>27.72</v>
      </c>
      <c r="C75" s="2">
        <f t="shared" si="4"/>
        <v>3.9840637450199168E-3</v>
      </c>
      <c r="D75">
        <f t="shared" si="5"/>
        <v>95.85062240663899</v>
      </c>
    </row>
    <row r="76" spans="1:4">
      <c r="A76" s="1">
        <v>38869</v>
      </c>
      <c r="B76">
        <v>27.61</v>
      </c>
      <c r="C76" s="2">
        <f t="shared" si="4"/>
        <v>-4.3274432023080456E-3</v>
      </c>
      <c r="D76">
        <f t="shared" si="5"/>
        <v>95.47026279391423</v>
      </c>
    </row>
    <row r="77" spans="1:4">
      <c r="A77" s="1">
        <v>38838</v>
      </c>
      <c r="B77">
        <v>27.73</v>
      </c>
      <c r="C77" s="2">
        <f t="shared" si="4"/>
        <v>-5.0233225690706762E-3</v>
      </c>
      <c r="D77">
        <f t="shared" si="5"/>
        <v>95.885200553250343</v>
      </c>
    </row>
    <row r="78" spans="1:4">
      <c r="A78" s="1">
        <v>38810</v>
      </c>
      <c r="B78">
        <v>27.87</v>
      </c>
      <c r="C78" s="2">
        <f t="shared" si="4"/>
        <v>3.6444775009297103E-2</v>
      </c>
      <c r="D78">
        <f t="shared" si="5"/>
        <v>96.369294605809131</v>
      </c>
    </row>
    <row r="79" spans="1:4">
      <c r="A79" s="1">
        <v>38777</v>
      </c>
      <c r="B79">
        <v>26.89</v>
      </c>
      <c r="C79" s="2">
        <f t="shared" si="4"/>
        <v>-3.0292102416155764E-2</v>
      </c>
      <c r="D79">
        <f t="shared" si="5"/>
        <v>92.980636237897656</v>
      </c>
    </row>
    <row r="80" spans="1:4">
      <c r="A80" s="1">
        <v>38749</v>
      </c>
      <c r="B80">
        <v>27.73</v>
      </c>
      <c r="C80" s="2">
        <f t="shared" si="4"/>
        <v>5.1972685887708758E-2</v>
      </c>
      <c r="D80">
        <f t="shared" si="5"/>
        <v>95.885200553250357</v>
      </c>
    </row>
    <row r="81" spans="1:4">
      <c r="A81" s="1">
        <v>38719</v>
      </c>
      <c r="B81">
        <v>26.36</v>
      </c>
      <c r="C81" s="2">
        <f t="shared" si="4"/>
        <v>1.0736196319018454E-2</v>
      </c>
      <c r="D81">
        <f t="shared" si="5"/>
        <v>91.147994467496545</v>
      </c>
    </row>
    <row r="82" spans="1:4">
      <c r="A82" s="1">
        <v>38687</v>
      </c>
      <c r="B82">
        <v>26.08</v>
      </c>
      <c r="C82" s="2">
        <f t="shared" si="4"/>
        <v>-2.5046728971962695E-2</v>
      </c>
      <c r="D82">
        <f t="shared" si="5"/>
        <v>90.179806362378969</v>
      </c>
    </row>
    <row r="83" spans="1:4">
      <c r="A83" s="1">
        <v>38657</v>
      </c>
      <c r="B83">
        <v>26.75</v>
      </c>
      <c r="C83" s="2">
        <f t="shared" si="4"/>
        <v>-2.300949598246893E-2</v>
      </c>
      <c r="D83">
        <f t="shared" si="5"/>
        <v>92.496542185338868</v>
      </c>
    </row>
    <row r="84" spans="1:4">
      <c r="A84" s="1">
        <v>38628</v>
      </c>
      <c r="B84">
        <v>27.38</v>
      </c>
      <c r="C84" s="2">
        <f t="shared" si="4"/>
        <v>3.7514209928003028E-2</v>
      </c>
      <c r="D84">
        <f t="shared" si="5"/>
        <v>94.674965421853386</v>
      </c>
    </row>
    <row r="85" spans="1:4">
      <c r="A85" s="1">
        <v>38596</v>
      </c>
      <c r="B85">
        <v>26.39</v>
      </c>
      <c r="C85" s="2">
        <f t="shared" si="4"/>
        <v>-8.7482710926694351E-2</v>
      </c>
      <c r="D85">
        <f>D86*(1+C85)</f>
        <v>91.251728907330559</v>
      </c>
    </row>
    <row r="86" spans="1:4">
      <c r="A86" s="1">
        <v>38588</v>
      </c>
      <c r="B86">
        <v>28.92</v>
      </c>
      <c r="C86" s="2"/>
      <c r="D86">
        <v>100</v>
      </c>
    </row>
    <row r="87" spans="1:4">
      <c r="B87" t="s">
        <v>3</v>
      </c>
      <c r="C87" s="4">
        <f>AVERAGE(C4:C86)</f>
        <v>1.1356515859181224E-2</v>
      </c>
    </row>
    <row r="88" spans="1:4">
      <c r="B88" t="s">
        <v>4</v>
      </c>
      <c r="C88" s="5">
        <f>STDEVP(C4:C86)</f>
        <v>5.4526998002201434E-2</v>
      </c>
    </row>
  </sheetData>
  <phoneticPr fontId="18" type="noConversion"/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H124"/>
  <sheetViews>
    <sheetView tabSelected="1" zoomScale="70" zoomScaleNormal="70" workbookViewId="0">
      <selection activeCell="E3" sqref="E3"/>
    </sheetView>
  </sheetViews>
  <sheetFormatPr defaultRowHeight="14.4"/>
  <cols>
    <col min="1" max="1" width="14" customWidth="1"/>
    <col min="2" max="2" width="10.69921875" customWidth="1"/>
    <col min="3" max="4" width="10.09765625" customWidth="1"/>
  </cols>
  <sheetData>
    <row r="1" spans="1:8">
      <c r="A1" t="s">
        <v>9</v>
      </c>
      <c r="B1" s="7">
        <f>(D4/D122)^(1/((A4-A122)/365))-1</f>
        <v>0.17966420104259329</v>
      </c>
    </row>
    <row r="3" spans="1:8">
      <c r="A3" t="s">
        <v>0</v>
      </c>
      <c r="B3" t="s">
        <v>1</v>
      </c>
      <c r="C3" t="s">
        <v>5</v>
      </c>
      <c r="D3" t="s">
        <v>8</v>
      </c>
      <c r="G3" t="s">
        <v>2</v>
      </c>
      <c r="H3" t="s">
        <v>6</v>
      </c>
    </row>
    <row r="4" spans="1:8">
      <c r="A4" s="1">
        <v>41061</v>
      </c>
      <c r="B4">
        <v>93.3</v>
      </c>
      <c r="C4" s="2">
        <f t="shared" ref="C4:C67" si="0">B4/B5-1</f>
        <v>-1.2698412698412764E-2</v>
      </c>
      <c r="D4">
        <f t="shared" ref="D4:D67" si="1">D5*(1+C4)</f>
        <v>502.4232633279488</v>
      </c>
      <c r="F4" s="3">
        <v>-0.2</v>
      </c>
      <c r="G4">
        <f t="array" ref="G4:G26">FREQUENCY(C4:C122,F4:F26)</f>
        <v>0</v>
      </c>
      <c r="H4">
        <f>NORMDIST(F4,$C$123,$C$124,TRUE)*SUM($G$4:$G$26)</f>
        <v>6.1321388947281896E-3</v>
      </c>
    </row>
    <row r="5" spans="1:8">
      <c r="A5" s="1">
        <v>41031</v>
      </c>
      <c r="B5">
        <v>94.5</v>
      </c>
      <c r="C5" s="2">
        <f t="shared" si="0"/>
        <v>3.1847133757960666E-3</v>
      </c>
      <c r="D5">
        <f t="shared" si="1"/>
        <v>508.88529886914432</v>
      </c>
      <c r="F5" s="3">
        <f>F4+2.5%</f>
        <v>-0.17500000000000002</v>
      </c>
      <c r="G5">
        <v>0</v>
      </c>
      <c r="H5" s="6">
        <f t="shared" ref="H5:H26" si="2">(NORMDIST(F5,$C$123,$C$124,TRUE)-NORMDIST(F4,$C$123,$C$124,TRUE))*SUM($G$4:$G$26)</f>
        <v>2.9415276200644769E-2</v>
      </c>
    </row>
    <row r="6" spans="1:8">
      <c r="A6" s="1">
        <v>41001</v>
      </c>
      <c r="B6">
        <v>94.2</v>
      </c>
      <c r="C6" s="2">
        <f t="shared" si="0"/>
        <v>4.7830923248053381E-2</v>
      </c>
      <c r="D6">
        <f t="shared" si="1"/>
        <v>507.2697899838455</v>
      </c>
      <c r="F6" s="3">
        <f t="shared" ref="F6:F26" si="3">F5+2.5%</f>
        <v>-0.15000000000000002</v>
      </c>
      <c r="G6">
        <v>0</v>
      </c>
      <c r="H6" s="6">
        <f t="shared" si="2"/>
        <v>0.13465458831055654</v>
      </c>
    </row>
    <row r="7" spans="1:8">
      <c r="A7" s="1">
        <v>40969</v>
      </c>
      <c r="B7">
        <v>89.9</v>
      </c>
      <c r="C7" s="2">
        <f t="shared" si="0"/>
        <v>-5.53097345132747E-3</v>
      </c>
      <c r="D7">
        <f t="shared" si="1"/>
        <v>484.11416262789504</v>
      </c>
      <c r="F7" s="3">
        <f t="shared" si="3"/>
        <v>-0.12500000000000003</v>
      </c>
      <c r="G7">
        <v>0</v>
      </c>
      <c r="H7" s="6">
        <f t="shared" si="2"/>
        <v>0.50463913352251932</v>
      </c>
    </row>
    <row r="8" spans="1:8">
      <c r="A8" s="1">
        <v>40940</v>
      </c>
      <c r="B8">
        <v>90.4</v>
      </c>
      <c r="C8" s="2">
        <f t="shared" si="0"/>
        <v>1.0055865921787754E-2</v>
      </c>
      <c r="D8">
        <f t="shared" si="1"/>
        <v>486.80667743672649</v>
      </c>
      <c r="F8" s="3">
        <f t="shared" si="3"/>
        <v>-0.10000000000000003</v>
      </c>
      <c r="G8">
        <v>4</v>
      </c>
      <c r="H8" s="6">
        <f t="shared" si="2"/>
        <v>1.5484135942365238</v>
      </c>
    </row>
    <row r="9" spans="1:8">
      <c r="A9" s="1">
        <v>40910</v>
      </c>
      <c r="B9">
        <v>89.5</v>
      </c>
      <c r="C9" s="2">
        <f t="shared" si="0"/>
        <v>-5.1906779661016977E-2</v>
      </c>
      <c r="D9">
        <f t="shared" si="1"/>
        <v>481.96015078082985</v>
      </c>
      <c r="F9" s="3">
        <f t="shared" si="3"/>
        <v>-7.5000000000000039E-2</v>
      </c>
      <c r="G9">
        <v>1</v>
      </c>
      <c r="H9" s="6">
        <f t="shared" si="2"/>
        <v>3.8901820762799355</v>
      </c>
    </row>
    <row r="10" spans="1:8">
      <c r="A10" s="1">
        <v>40878</v>
      </c>
      <c r="B10">
        <v>94.4</v>
      </c>
      <c r="C10" s="2">
        <f t="shared" si="0"/>
        <v>-1.8711018711018657E-2</v>
      </c>
      <c r="D10">
        <f t="shared" si="1"/>
        <v>508.34679590737807</v>
      </c>
      <c r="F10" s="3">
        <f t="shared" si="3"/>
        <v>-5.0000000000000037E-2</v>
      </c>
      <c r="G10">
        <v>8</v>
      </c>
      <c r="H10" s="6">
        <f t="shared" si="2"/>
        <v>8.0030544608191629</v>
      </c>
    </row>
    <row r="11" spans="1:8">
      <c r="A11" s="1">
        <v>40848</v>
      </c>
      <c r="B11">
        <v>96.2</v>
      </c>
      <c r="C11" s="2">
        <f t="shared" si="0"/>
        <v>0.11600928074245931</v>
      </c>
      <c r="D11">
        <f t="shared" si="1"/>
        <v>518.03984921917129</v>
      </c>
      <c r="F11" s="3">
        <f t="shared" si="3"/>
        <v>-2.5000000000000036E-2</v>
      </c>
      <c r="G11">
        <v>13</v>
      </c>
      <c r="H11" s="6">
        <f t="shared" si="2"/>
        <v>13.482343753826136</v>
      </c>
    </row>
    <row r="12" spans="1:8">
      <c r="A12" s="1">
        <v>40829</v>
      </c>
      <c r="B12">
        <v>86.2</v>
      </c>
      <c r="C12" s="2">
        <f t="shared" si="0"/>
        <v>0.15086782376502006</v>
      </c>
      <c r="D12">
        <f t="shared" si="1"/>
        <v>464.18955304254229</v>
      </c>
      <c r="F12" s="3">
        <f t="shared" si="3"/>
        <v>-3.4694469519536142E-17</v>
      </c>
      <c r="G12">
        <v>19</v>
      </c>
      <c r="H12" s="6">
        <f t="shared" si="2"/>
        <v>18.600054095430156</v>
      </c>
    </row>
    <row r="13" spans="1:8">
      <c r="A13" s="1">
        <v>40787</v>
      </c>
      <c r="B13">
        <v>74.900000000000006</v>
      </c>
      <c r="C13" s="2">
        <f t="shared" si="0"/>
        <v>-4.7073791348600347E-2</v>
      </c>
      <c r="D13">
        <f t="shared" si="1"/>
        <v>403.33871836295145</v>
      </c>
      <c r="F13" s="3">
        <f t="shared" si="3"/>
        <v>2.4999999999999967E-2</v>
      </c>
      <c r="G13">
        <v>24</v>
      </c>
      <c r="H13" s="6">
        <f t="shared" si="2"/>
        <v>21.014150709672478</v>
      </c>
    </row>
    <row r="14" spans="1:8">
      <c r="A14" s="1">
        <v>40756</v>
      </c>
      <c r="B14">
        <v>78.599999999999994</v>
      </c>
      <c r="C14" s="2">
        <f t="shared" si="0"/>
        <v>-8.8272383354350836E-3</v>
      </c>
      <c r="D14">
        <f t="shared" si="1"/>
        <v>423.2633279483041</v>
      </c>
      <c r="F14" s="3">
        <f t="shared" si="3"/>
        <v>4.9999999999999968E-2</v>
      </c>
      <c r="G14">
        <v>25</v>
      </c>
      <c r="H14" s="6">
        <f t="shared" si="2"/>
        <v>19.442942093926561</v>
      </c>
    </row>
    <row r="15" spans="1:8">
      <c r="A15" s="1">
        <v>40725</v>
      </c>
      <c r="B15">
        <v>79.3</v>
      </c>
      <c r="C15" s="2">
        <f t="shared" si="0"/>
        <v>1.9280205655527016E-2</v>
      </c>
      <c r="D15">
        <f t="shared" si="1"/>
        <v>427.03284868066811</v>
      </c>
      <c r="F15" s="3">
        <f t="shared" si="3"/>
        <v>7.4999999999999969E-2</v>
      </c>
      <c r="G15">
        <v>9</v>
      </c>
      <c r="H15" s="6">
        <f t="shared" si="2"/>
        <v>14.732019395762851</v>
      </c>
    </row>
    <row r="16" spans="1:8">
      <c r="A16" s="1">
        <v>40695</v>
      </c>
      <c r="B16">
        <v>77.8</v>
      </c>
      <c r="C16" s="2">
        <f t="shared" si="0"/>
        <v>5.1679586563306845E-3</v>
      </c>
      <c r="D16">
        <f t="shared" si="1"/>
        <v>418.95530425417377</v>
      </c>
      <c r="F16" s="3">
        <f t="shared" si="3"/>
        <v>9.9999999999999978E-2</v>
      </c>
      <c r="G16">
        <v>5</v>
      </c>
      <c r="H16" s="6">
        <f t="shared" si="2"/>
        <v>9.1412253085757875</v>
      </c>
    </row>
    <row r="17" spans="1:8">
      <c r="A17" s="1">
        <v>40666</v>
      </c>
      <c r="B17">
        <v>77.400000000000006</v>
      </c>
      <c r="C17" s="2">
        <f t="shared" si="0"/>
        <v>4.7361299052774086E-2</v>
      </c>
      <c r="D17">
        <f t="shared" si="1"/>
        <v>416.80129240710863</v>
      </c>
      <c r="F17" s="3">
        <f t="shared" si="3"/>
        <v>0.12499999999999997</v>
      </c>
      <c r="G17">
        <v>5</v>
      </c>
      <c r="H17" s="6">
        <f t="shared" si="2"/>
        <v>4.6448771102546562</v>
      </c>
    </row>
    <row r="18" spans="1:8">
      <c r="A18" s="1">
        <v>40634</v>
      </c>
      <c r="B18">
        <v>73.900000000000006</v>
      </c>
      <c r="C18" s="2">
        <f t="shared" si="0"/>
        <v>6.7919075144508678E-2</v>
      </c>
      <c r="D18">
        <f t="shared" si="1"/>
        <v>397.95368874528845</v>
      </c>
      <c r="F18" s="3">
        <f t="shared" si="3"/>
        <v>0.14999999999999997</v>
      </c>
      <c r="G18">
        <v>1</v>
      </c>
      <c r="H18" s="6">
        <f t="shared" si="2"/>
        <v>1.932644716904965</v>
      </c>
    </row>
    <row r="19" spans="1:8">
      <c r="A19" s="1">
        <v>40603</v>
      </c>
      <c r="B19">
        <v>69.2</v>
      </c>
      <c r="C19" s="2">
        <f t="shared" si="0"/>
        <v>4.0601503759398527E-2</v>
      </c>
      <c r="D19">
        <f t="shared" si="1"/>
        <v>372.6440495422728</v>
      </c>
      <c r="F19" s="3">
        <f t="shared" si="3"/>
        <v>0.17499999999999996</v>
      </c>
      <c r="G19">
        <v>3</v>
      </c>
      <c r="H19" s="6">
        <f t="shared" si="2"/>
        <v>0.65843499723391474</v>
      </c>
    </row>
    <row r="20" spans="1:8">
      <c r="A20" s="1">
        <v>40582</v>
      </c>
      <c r="B20">
        <v>66.5</v>
      </c>
      <c r="C20" s="2">
        <f t="shared" si="0"/>
        <v>-2.9197080291970767E-2</v>
      </c>
      <c r="D20">
        <f t="shared" si="1"/>
        <v>358.10446957458294</v>
      </c>
      <c r="F20" s="3">
        <f t="shared" si="3"/>
        <v>0.19999999999999996</v>
      </c>
      <c r="G20">
        <v>1</v>
      </c>
      <c r="H20" s="6">
        <f t="shared" si="2"/>
        <v>0.18366535314021903</v>
      </c>
    </row>
    <row r="21" spans="1:8">
      <c r="A21" s="1">
        <v>40546</v>
      </c>
      <c r="B21">
        <v>68.5</v>
      </c>
      <c r="C21" s="2">
        <f t="shared" si="0"/>
        <v>-1.7216642754662836E-2</v>
      </c>
      <c r="D21">
        <f t="shared" si="1"/>
        <v>368.87452880990872</v>
      </c>
      <c r="F21" s="3">
        <f t="shared" si="3"/>
        <v>0.22499999999999995</v>
      </c>
      <c r="G21">
        <v>0</v>
      </c>
      <c r="H21" s="6">
        <f t="shared" si="2"/>
        <v>4.1943160040998295E-2</v>
      </c>
    </row>
    <row r="22" spans="1:8">
      <c r="A22" s="1">
        <v>40513</v>
      </c>
      <c r="B22">
        <v>69.7</v>
      </c>
      <c r="C22" s="2">
        <f t="shared" si="0"/>
        <v>2.049780380673516E-2</v>
      </c>
      <c r="D22">
        <f t="shared" si="1"/>
        <v>375.33656435110419</v>
      </c>
      <c r="F22" s="3">
        <f t="shared" si="3"/>
        <v>0.24999999999999994</v>
      </c>
      <c r="G22">
        <v>0</v>
      </c>
      <c r="H22" s="6">
        <f t="shared" si="2"/>
        <v>7.8411017146167161E-3</v>
      </c>
    </row>
    <row r="23" spans="1:8">
      <c r="A23" s="1">
        <v>40483</v>
      </c>
      <c r="B23">
        <v>68.3</v>
      </c>
      <c r="C23" s="2">
        <f t="shared" si="0"/>
        <v>2.936857562408246E-3</v>
      </c>
      <c r="D23">
        <f t="shared" si="1"/>
        <v>367.79752288637604</v>
      </c>
      <c r="F23" s="3">
        <f t="shared" si="3"/>
        <v>0.27499999999999997</v>
      </c>
      <c r="G23">
        <v>0</v>
      </c>
      <c r="H23" s="6">
        <f t="shared" si="2"/>
        <v>1.1998706155820216E-3</v>
      </c>
    </row>
    <row r="24" spans="1:8">
      <c r="A24" s="1">
        <v>40452</v>
      </c>
      <c r="B24">
        <v>68.099999999999994</v>
      </c>
      <c r="C24" s="2">
        <f t="shared" si="0"/>
        <v>5.5813953488371926E-2</v>
      </c>
      <c r="D24">
        <f t="shared" si="1"/>
        <v>366.72051696284348</v>
      </c>
      <c r="F24" s="3">
        <f t="shared" si="3"/>
        <v>0.3</v>
      </c>
      <c r="G24">
        <v>0</v>
      </c>
      <c r="H24" s="6">
        <f t="shared" si="2"/>
        <v>1.5027614318330329E-4</v>
      </c>
    </row>
    <row r="25" spans="1:8">
      <c r="A25" s="1">
        <v>40422</v>
      </c>
      <c r="B25">
        <v>64.5</v>
      </c>
      <c r="C25" s="2">
        <f t="shared" si="0"/>
        <v>2.3809523809523725E-2</v>
      </c>
      <c r="D25">
        <f t="shared" si="1"/>
        <v>347.33441033925709</v>
      </c>
      <c r="F25" s="3">
        <f t="shared" si="3"/>
        <v>0.32500000000000001</v>
      </c>
      <c r="G25">
        <v>0</v>
      </c>
      <c r="H25" s="6">
        <f t="shared" si="2"/>
        <v>1.540276991973677E-5</v>
      </c>
    </row>
    <row r="26" spans="1:8">
      <c r="A26" s="1">
        <v>40392</v>
      </c>
      <c r="B26">
        <v>63</v>
      </c>
      <c r="C26" s="2">
        <f t="shared" si="0"/>
        <v>-3.1645569620253333E-3</v>
      </c>
      <c r="D26">
        <f t="shared" si="1"/>
        <v>339.25686591276275</v>
      </c>
      <c r="F26" s="3">
        <f t="shared" si="3"/>
        <v>0.35000000000000003</v>
      </c>
      <c r="G26">
        <v>0</v>
      </c>
      <c r="H26" s="6">
        <f t="shared" si="2"/>
        <v>1.2918571032916049E-6</v>
      </c>
    </row>
    <row r="27" spans="1:8">
      <c r="A27" s="1">
        <v>40360</v>
      </c>
      <c r="B27">
        <v>63.2</v>
      </c>
      <c r="C27" s="2">
        <f t="shared" si="0"/>
        <v>3.9473684210526327E-2</v>
      </c>
      <c r="D27">
        <f t="shared" si="1"/>
        <v>340.33387183629532</v>
      </c>
    </row>
    <row r="28" spans="1:8">
      <c r="A28" s="1">
        <v>40330</v>
      </c>
      <c r="B28">
        <v>60.8</v>
      </c>
      <c r="C28" s="2">
        <f t="shared" si="0"/>
        <v>7.3635882041320766E-2</v>
      </c>
      <c r="D28">
        <f t="shared" si="1"/>
        <v>327.40980075390434</v>
      </c>
    </row>
    <row r="29" spans="1:8">
      <c r="A29" s="1">
        <v>40301</v>
      </c>
      <c r="B29">
        <v>56.63</v>
      </c>
      <c r="C29" s="2">
        <f t="shared" si="0"/>
        <v>1.6514090827499661E-2</v>
      </c>
      <c r="D29">
        <f t="shared" si="1"/>
        <v>304.95422724825005</v>
      </c>
    </row>
    <row r="30" spans="1:8">
      <c r="A30" s="1">
        <v>40269</v>
      </c>
      <c r="B30">
        <v>55.71</v>
      </c>
      <c r="C30" s="2">
        <f t="shared" si="0"/>
        <v>6.6859414528368522E-3</v>
      </c>
      <c r="D30">
        <f t="shared" si="1"/>
        <v>300.00000000000017</v>
      </c>
    </row>
    <row r="31" spans="1:8">
      <c r="A31" s="1">
        <v>40238</v>
      </c>
      <c r="B31">
        <v>55.34</v>
      </c>
      <c r="C31" s="2">
        <f t="shared" si="0"/>
        <v>-5.0341603739660901E-3</v>
      </c>
      <c r="D31">
        <f t="shared" si="1"/>
        <v>298.00753904146495</v>
      </c>
    </row>
    <row r="32" spans="1:8">
      <c r="A32" s="1">
        <v>40210</v>
      </c>
      <c r="B32">
        <v>55.62</v>
      </c>
      <c r="C32" s="2">
        <f t="shared" si="0"/>
        <v>-2.8980446927374337E-2</v>
      </c>
      <c r="D32">
        <f t="shared" si="1"/>
        <v>299.51534733441054</v>
      </c>
    </row>
    <row r="33" spans="1:4">
      <c r="A33" s="1">
        <v>40182</v>
      </c>
      <c r="B33">
        <v>57.28</v>
      </c>
      <c r="C33" s="2">
        <f t="shared" si="0"/>
        <v>-8.1385281385281116E-3</v>
      </c>
      <c r="D33">
        <f t="shared" si="1"/>
        <v>308.45449649973096</v>
      </c>
    </row>
    <row r="34" spans="1:4">
      <c r="A34" s="1">
        <v>40148</v>
      </c>
      <c r="B34">
        <v>57.75</v>
      </c>
      <c r="C34" s="2">
        <f t="shared" si="0"/>
        <v>3.1434184675835031E-2</v>
      </c>
      <c r="D34">
        <f t="shared" si="1"/>
        <v>310.9854604200325</v>
      </c>
    </row>
    <row r="35" spans="1:4">
      <c r="A35" s="1">
        <v>40119</v>
      </c>
      <c r="B35">
        <v>55.99</v>
      </c>
      <c r="C35" s="2">
        <f t="shared" si="0"/>
        <v>3.4170668636867463E-2</v>
      </c>
      <c r="D35">
        <f t="shared" si="1"/>
        <v>301.50780829294575</v>
      </c>
    </row>
    <row r="36" spans="1:4">
      <c r="A36" s="1">
        <v>40087</v>
      </c>
      <c r="B36">
        <v>54.14</v>
      </c>
      <c r="C36" s="2">
        <f t="shared" si="0"/>
        <v>-1.6709044678532514E-2</v>
      </c>
      <c r="D36">
        <f t="shared" si="1"/>
        <v>291.54550350026938</v>
      </c>
    </row>
    <row r="37" spans="1:4">
      <c r="A37" s="1">
        <v>40057</v>
      </c>
      <c r="B37">
        <v>55.06</v>
      </c>
      <c r="C37" s="2">
        <f t="shared" si="0"/>
        <v>0.1509197324414715</v>
      </c>
      <c r="D37">
        <f t="shared" si="1"/>
        <v>296.49973074851926</v>
      </c>
    </row>
    <row r="38" spans="1:4">
      <c r="A38" s="1">
        <v>40028</v>
      </c>
      <c r="B38">
        <v>47.84</v>
      </c>
      <c r="C38" s="2">
        <f t="shared" si="0"/>
        <v>2.9702970297029729E-2</v>
      </c>
      <c r="D38">
        <f t="shared" si="1"/>
        <v>257.61981690899313</v>
      </c>
    </row>
    <row r="39" spans="1:4">
      <c r="A39" s="1">
        <v>39995</v>
      </c>
      <c r="B39">
        <v>46.46</v>
      </c>
      <c r="C39" s="2">
        <f t="shared" si="0"/>
        <v>-2.3744484135322597E-2</v>
      </c>
      <c r="D39">
        <f t="shared" si="1"/>
        <v>250.18847603661831</v>
      </c>
    </row>
    <row r="40" spans="1:4">
      <c r="A40" s="1">
        <v>39965</v>
      </c>
      <c r="B40">
        <v>47.59</v>
      </c>
      <c r="C40" s="2">
        <f t="shared" si="0"/>
        <v>-3.1148208469055305E-2</v>
      </c>
      <c r="D40">
        <f t="shared" si="1"/>
        <v>256.27355950457741</v>
      </c>
    </row>
    <row r="41" spans="1:4">
      <c r="A41" s="1">
        <v>39937</v>
      </c>
      <c r="B41">
        <v>49.12</v>
      </c>
      <c r="C41" s="2">
        <f t="shared" si="0"/>
        <v>0.10930442637759707</v>
      </c>
      <c r="D41">
        <f t="shared" si="1"/>
        <v>264.51265481960161</v>
      </c>
    </row>
    <row r="42" spans="1:4">
      <c r="A42" s="1">
        <v>39904</v>
      </c>
      <c r="B42">
        <v>44.28</v>
      </c>
      <c r="C42" s="2">
        <f t="shared" si="0"/>
        <v>6.0090974383528728E-2</v>
      </c>
      <c r="D42">
        <f t="shared" si="1"/>
        <v>238.44911147011319</v>
      </c>
    </row>
    <row r="43" spans="1:4">
      <c r="A43" s="1">
        <v>39874</v>
      </c>
      <c r="B43">
        <v>41.77</v>
      </c>
      <c r="C43" s="2">
        <f t="shared" si="0"/>
        <v>7.7935483870967825E-2</v>
      </c>
      <c r="D43">
        <f t="shared" si="1"/>
        <v>224.93268712977934</v>
      </c>
    </row>
    <row r="44" spans="1:4">
      <c r="A44" s="1">
        <v>39846</v>
      </c>
      <c r="B44">
        <v>38.75</v>
      </c>
      <c r="C44" s="2">
        <f t="shared" si="0"/>
        <v>-2.9794692038057069E-2</v>
      </c>
      <c r="D44">
        <f t="shared" si="1"/>
        <v>208.66989768443736</v>
      </c>
    </row>
    <row r="45" spans="1:4">
      <c r="A45" s="1">
        <v>39818</v>
      </c>
      <c r="B45">
        <v>39.94</v>
      </c>
      <c r="C45" s="2">
        <f t="shared" si="0"/>
        <v>-3.5032616574051767E-2</v>
      </c>
      <c r="D45">
        <f t="shared" si="1"/>
        <v>215.0780829294562</v>
      </c>
    </row>
    <row r="46" spans="1:4">
      <c r="A46" s="1">
        <v>39783</v>
      </c>
      <c r="B46">
        <v>41.39</v>
      </c>
      <c r="C46" s="2">
        <f t="shared" si="0"/>
        <v>-1.6163536962205849E-2</v>
      </c>
      <c r="D46">
        <f t="shared" si="1"/>
        <v>222.88637587506742</v>
      </c>
    </row>
    <row r="47" spans="1:4">
      <c r="A47" s="1">
        <v>39755</v>
      </c>
      <c r="B47">
        <v>42.07</v>
      </c>
      <c r="C47" s="2">
        <f t="shared" si="0"/>
        <v>8.3161688980432524E-2</v>
      </c>
      <c r="D47">
        <f t="shared" si="1"/>
        <v>226.54819601507819</v>
      </c>
    </row>
    <row r="48" spans="1:4">
      <c r="A48" s="1">
        <v>39722</v>
      </c>
      <c r="B48">
        <v>38.840000000000003</v>
      </c>
      <c r="C48" s="2">
        <f t="shared" si="0"/>
        <v>-0.10383017997231192</v>
      </c>
      <c r="D48">
        <f t="shared" si="1"/>
        <v>209.15455035002702</v>
      </c>
    </row>
    <row r="49" spans="1:4">
      <c r="A49" s="1">
        <v>39692</v>
      </c>
      <c r="B49">
        <v>43.34</v>
      </c>
      <c r="C49" s="2">
        <f t="shared" si="0"/>
        <v>-0.10064328698900171</v>
      </c>
      <c r="D49">
        <f t="shared" si="1"/>
        <v>233.38718362951008</v>
      </c>
    </row>
    <row r="50" spans="1:4">
      <c r="A50" s="1">
        <v>39661</v>
      </c>
      <c r="B50">
        <v>48.19</v>
      </c>
      <c r="C50" s="2">
        <f t="shared" si="0"/>
        <v>2.5319148936170155E-2</v>
      </c>
      <c r="D50">
        <f t="shared" si="1"/>
        <v>259.50457727517511</v>
      </c>
    </row>
    <row r="51" spans="1:4">
      <c r="A51" s="1">
        <v>39630</v>
      </c>
      <c r="B51">
        <v>47</v>
      </c>
      <c r="C51" s="2">
        <f t="shared" si="0"/>
        <v>2.5081788440566966E-2</v>
      </c>
      <c r="D51">
        <f t="shared" si="1"/>
        <v>253.0963920301563</v>
      </c>
    </row>
    <row r="52" spans="1:4">
      <c r="A52" s="1">
        <v>39601</v>
      </c>
      <c r="B52">
        <v>45.85</v>
      </c>
      <c r="C52" s="2">
        <f t="shared" si="0"/>
        <v>1.747869783701006E-3</v>
      </c>
      <c r="D52">
        <f t="shared" si="1"/>
        <v>246.90360796984399</v>
      </c>
    </row>
    <row r="53" spans="1:4">
      <c r="A53" s="1">
        <v>39570</v>
      </c>
      <c r="B53">
        <v>45.77</v>
      </c>
      <c r="C53" s="2">
        <f t="shared" si="0"/>
        <v>-2.7618440620352569E-2</v>
      </c>
      <c r="D53">
        <f t="shared" si="1"/>
        <v>246.47280560043097</v>
      </c>
    </row>
    <row r="54" spans="1:4">
      <c r="A54" s="1">
        <v>39539</v>
      </c>
      <c r="B54">
        <v>47.07</v>
      </c>
      <c r="C54" s="2">
        <f t="shared" si="0"/>
        <v>-8.6352148272956786E-3</v>
      </c>
      <c r="D54">
        <f t="shared" si="1"/>
        <v>253.47334410339272</v>
      </c>
    </row>
    <row r="55" spans="1:4">
      <c r="A55" s="1">
        <v>39510</v>
      </c>
      <c r="B55">
        <v>47.48</v>
      </c>
      <c r="C55" s="2">
        <f t="shared" si="0"/>
        <v>0.11638843169527391</v>
      </c>
      <c r="D55">
        <f t="shared" si="1"/>
        <v>255.6812062466345</v>
      </c>
    </row>
    <row r="56" spans="1:4">
      <c r="A56" s="1">
        <v>39498</v>
      </c>
      <c r="B56">
        <v>42.53</v>
      </c>
      <c r="C56" s="2">
        <f t="shared" si="0"/>
        <v>0.1392981516206806</v>
      </c>
      <c r="D56">
        <f t="shared" si="1"/>
        <v>229.02530963920316</v>
      </c>
    </row>
    <row r="57" spans="1:4">
      <c r="A57" s="1">
        <v>39449</v>
      </c>
      <c r="B57">
        <v>37.33</v>
      </c>
      <c r="C57" s="2">
        <f t="shared" si="0"/>
        <v>5.750708215297462E-2</v>
      </c>
      <c r="D57">
        <f t="shared" si="1"/>
        <v>201.02315562735603</v>
      </c>
    </row>
    <row r="58" spans="1:4">
      <c r="A58" s="1">
        <v>39419</v>
      </c>
      <c r="B58">
        <v>35.299999999999997</v>
      </c>
      <c r="C58" s="2">
        <f t="shared" si="0"/>
        <v>-2.5430912687200991E-3</v>
      </c>
      <c r="D58">
        <f t="shared" si="1"/>
        <v>190.09154550350033</v>
      </c>
    </row>
    <row r="59" spans="1:4">
      <c r="A59" s="1">
        <v>39387</v>
      </c>
      <c r="B59">
        <v>35.39</v>
      </c>
      <c r="C59" s="2">
        <f t="shared" si="0"/>
        <v>4.8268029528677481E-3</v>
      </c>
      <c r="D59">
        <f t="shared" si="1"/>
        <v>190.57619816909002</v>
      </c>
    </row>
    <row r="60" spans="1:4">
      <c r="A60" s="1">
        <v>39356</v>
      </c>
      <c r="B60">
        <v>35.22</v>
      </c>
      <c r="C60" s="2">
        <f t="shared" si="0"/>
        <v>-2.2481265611990042E-2</v>
      </c>
      <c r="D60">
        <f t="shared" si="1"/>
        <v>189.66074313408731</v>
      </c>
    </row>
    <row r="61" spans="1:4">
      <c r="A61" s="1">
        <v>39328</v>
      </c>
      <c r="B61">
        <v>36.03</v>
      </c>
      <c r="C61" s="2">
        <f t="shared" si="0"/>
        <v>5.6908184218245728E-2</v>
      </c>
      <c r="D61">
        <f t="shared" si="1"/>
        <v>194.02261712439426</v>
      </c>
    </row>
    <row r="62" spans="1:4">
      <c r="A62" s="1">
        <v>39295</v>
      </c>
      <c r="B62">
        <v>34.090000000000003</v>
      </c>
      <c r="C62" s="2">
        <f t="shared" si="0"/>
        <v>7.709320695102706E-2</v>
      </c>
      <c r="D62">
        <f t="shared" si="1"/>
        <v>183.57565966612825</v>
      </c>
    </row>
    <row r="63" spans="1:4">
      <c r="A63" s="1">
        <v>39265</v>
      </c>
      <c r="B63">
        <v>31.65</v>
      </c>
      <c r="C63" s="2">
        <f t="shared" si="0"/>
        <v>3.1616688396349346E-2</v>
      </c>
      <c r="D63">
        <f t="shared" si="1"/>
        <v>170.43618739903073</v>
      </c>
    </row>
    <row r="64" spans="1:4">
      <c r="A64" s="1">
        <v>39237</v>
      </c>
      <c r="B64">
        <v>30.68</v>
      </c>
      <c r="C64" s="2">
        <f t="shared" si="0"/>
        <v>0.18730650154798756</v>
      </c>
      <c r="D64">
        <f t="shared" si="1"/>
        <v>165.21270866989772</v>
      </c>
    </row>
    <row r="65" spans="1:4">
      <c r="A65" s="1">
        <v>39204</v>
      </c>
      <c r="B65">
        <v>25.84</v>
      </c>
      <c r="C65" s="2">
        <f t="shared" si="0"/>
        <v>-2.0098596890405829E-2</v>
      </c>
      <c r="D65">
        <f t="shared" si="1"/>
        <v>139.14916532040931</v>
      </c>
    </row>
    <row r="66" spans="1:4">
      <c r="A66" s="1">
        <v>39174</v>
      </c>
      <c r="B66">
        <v>26.37</v>
      </c>
      <c r="C66" s="2">
        <f t="shared" si="0"/>
        <v>-2.4056254626202755E-2</v>
      </c>
      <c r="D66">
        <f t="shared" si="1"/>
        <v>142.00323101777064</v>
      </c>
    </row>
    <row r="67" spans="1:4">
      <c r="A67" s="1">
        <v>39142</v>
      </c>
      <c r="B67">
        <v>27.02</v>
      </c>
      <c r="C67" s="2">
        <f t="shared" si="0"/>
        <v>0.11101973684210531</v>
      </c>
      <c r="D67">
        <f t="shared" si="1"/>
        <v>145.50350026925153</v>
      </c>
    </row>
    <row r="68" spans="1:4">
      <c r="A68" s="1">
        <v>39114</v>
      </c>
      <c r="B68">
        <v>24.32</v>
      </c>
      <c r="C68" s="2">
        <f t="shared" ref="C68:C121" si="4">B68/B69-1</f>
        <v>0</v>
      </c>
      <c r="D68">
        <f t="shared" ref="D68:D120" si="5">D69*(1+C68)</f>
        <v>130.9639203015617</v>
      </c>
    </row>
    <row r="69" spans="1:4">
      <c r="A69" s="1">
        <v>39084</v>
      </c>
      <c r="B69">
        <v>24.32</v>
      </c>
      <c r="C69" s="2">
        <f t="shared" si="4"/>
        <v>-5.5900621118012417E-2</v>
      </c>
      <c r="D69">
        <f t="shared" si="5"/>
        <v>130.9639203015617</v>
      </c>
    </row>
    <row r="70" spans="1:4">
      <c r="A70" s="1">
        <v>39052</v>
      </c>
      <c r="B70">
        <v>25.76</v>
      </c>
      <c r="C70" s="2">
        <f t="shared" si="4"/>
        <v>4.4606650446066487E-2</v>
      </c>
      <c r="D70">
        <f t="shared" si="5"/>
        <v>138.71836295099627</v>
      </c>
    </row>
    <row r="71" spans="1:4">
      <c r="A71" s="1">
        <v>39022</v>
      </c>
      <c r="B71">
        <v>24.66</v>
      </c>
      <c r="C71" s="2">
        <f t="shared" si="4"/>
        <v>-2.5681548794942666E-2</v>
      </c>
      <c r="D71">
        <f t="shared" si="5"/>
        <v>132.79483037156709</v>
      </c>
    </row>
    <row r="72" spans="1:4">
      <c r="A72" s="1">
        <v>38992</v>
      </c>
      <c r="B72">
        <v>25.31</v>
      </c>
      <c r="C72" s="2">
        <f t="shared" si="4"/>
        <v>4.759933774834435E-2</v>
      </c>
      <c r="D72">
        <f t="shared" si="5"/>
        <v>136.29509962304797</v>
      </c>
    </row>
    <row r="73" spans="1:4">
      <c r="A73" s="1">
        <v>38961</v>
      </c>
      <c r="B73">
        <v>24.16</v>
      </c>
      <c r="C73" s="2">
        <f t="shared" si="4"/>
        <v>3.6020583190394584E-2</v>
      </c>
      <c r="D73">
        <f t="shared" si="5"/>
        <v>130.10231556273564</v>
      </c>
    </row>
    <row r="74" spans="1:4">
      <c r="A74" s="1">
        <v>38930</v>
      </c>
      <c r="B74">
        <v>23.32</v>
      </c>
      <c r="C74" s="2">
        <f t="shared" si="4"/>
        <v>9.52380952380949E-3</v>
      </c>
      <c r="D74">
        <f t="shared" si="5"/>
        <v>125.57889068389881</v>
      </c>
    </row>
    <row r="75" spans="1:4">
      <c r="A75" s="1">
        <v>38901</v>
      </c>
      <c r="B75">
        <v>23.1</v>
      </c>
      <c r="C75" s="2">
        <f t="shared" si="4"/>
        <v>-5.867970660146693E-2</v>
      </c>
      <c r="D75">
        <f t="shared" si="5"/>
        <v>124.39418416801297</v>
      </c>
    </row>
    <row r="76" spans="1:4">
      <c r="A76" s="1">
        <v>38869</v>
      </c>
      <c r="B76">
        <v>24.54</v>
      </c>
      <c r="C76" s="2">
        <f t="shared" si="4"/>
        <v>6.1500615006149228E-3</v>
      </c>
      <c r="D76">
        <f t="shared" si="5"/>
        <v>132.14862681744754</v>
      </c>
    </row>
    <row r="77" spans="1:4">
      <c r="A77" s="1">
        <v>38838</v>
      </c>
      <c r="B77">
        <v>24.39</v>
      </c>
      <c r="C77" s="2">
        <f t="shared" si="4"/>
        <v>-3.269309358397976E-3</v>
      </c>
      <c r="D77">
        <f t="shared" si="5"/>
        <v>131.34087237479812</v>
      </c>
    </row>
    <row r="78" spans="1:4">
      <c r="A78" s="1">
        <v>38810</v>
      </c>
      <c r="B78">
        <v>24.47</v>
      </c>
      <c r="C78" s="2">
        <f t="shared" si="4"/>
        <v>3.9065817409766446E-2</v>
      </c>
      <c r="D78">
        <f t="shared" si="5"/>
        <v>131.77167474421114</v>
      </c>
    </row>
    <row r="79" spans="1:4">
      <c r="A79" s="1">
        <v>38777</v>
      </c>
      <c r="B79">
        <v>23.55</v>
      </c>
      <c r="C79" s="2">
        <f t="shared" si="4"/>
        <v>2.9733275032794104E-2</v>
      </c>
      <c r="D79">
        <f t="shared" si="5"/>
        <v>126.81744749596128</v>
      </c>
    </row>
    <row r="80" spans="1:4">
      <c r="A80" s="1">
        <v>38749</v>
      </c>
      <c r="B80">
        <v>22.87</v>
      </c>
      <c r="C80" s="2">
        <f t="shared" si="4"/>
        <v>3.8129822968679061E-2</v>
      </c>
      <c r="D80">
        <f t="shared" si="5"/>
        <v>123.1556273559505</v>
      </c>
    </row>
    <row r="81" spans="1:4">
      <c r="A81" s="1">
        <v>38719</v>
      </c>
      <c r="B81">
        <v>22.03</v>
      </c>
      <c r="C81" s="2">
        <f t="shared" si="4"/>
        <v>6.8555758683730428E-3</v>
      </c>
      <c r="D81">
        <f t="shared" si="5"/>
        <v>118.63220247711367</v>
      </c>
    </row>
    <row r="82" spans="1:4">
      <c r="A82" s="1">
        <v>38687</v>
      </c>
      <c r="B82">
        <v>21.88</v>
      </c>
      <c r="C82" s="2">
        <f t="shared" si="4"/>
        <v>-3.3568904593639592E-2</v>
      </c>
      <c r="D82">
        <f t="shared" si="5"/>
        <v>117.82444803446423</v>
      </c>
    </row>
    <row r="83" spans="1:4">
      <c r="A83" s="1">
        <v>38657</v>
      </c>
      <c r="B83">
        <v>22.64</v>
      </c>
      <c r="C83" s="2">
        <f t="shared" si="4"/>
        <v>6.0918462980318777E-2</v>
      </c>
      <c r="D83">
        <f t="shared" si="5"/>
        <v>121.91707054388803</v>
      </c>
    </row>
    <row r="84" spans="1:4">
      <c r="A84" s="1">
        <v>38628</v>
      </c>
      <c r="B84">
        <v>21.34</v>
      </c>
      <c r="C84" s="2">
        <f t="shared" si="4"/>
        <v>-0.11415525114155256</v>
      </c>
      <c r="D84">
        <f t="shared" si="5"/>
        <v>114.91653204092624</v>
      </c>
    </row>
    <row r="85" spans="1:4">
      <c r="A85" s="1">
        <v>38596</v>
      </c>
      <c r="B85">
        <v>24.09</v>
      </c>
      <c r="C85" s="2">
        <f t="shared" si="4"/>
        <v>3.9706517047906731E-2</v>
      </c>
      <c r="D85">
        <f t="shared" si="5"/>
        <v>129.72536348949922</v>
      </c>
    </row>
    <row r="86" spans="1:4">
      <c r="A86" s="1">
        <v>38565</v>
      </c>
      <c r="B86">
        <v>23.17</v>
      </c>
      <c r="C86" s="2">
        <f t="shared" si="4"/>
        <v>-3.4985422740524741E-2</v>
      </c>
      <c r="D86">
        <f t="shared" si="5"/>
        <v>124.77113624124937</v>
      </c>
    </row>
    <row r="87" spans="1:4">
      <c r="A87" s="1">
        <v>38534</v>
      </c>
      <c r="B87">
        <v>24.01</v>
      </c>
      <c r="C87" s="2">
        <f t="shared" si="4"/>
        <v>4.4821583986074831E-2</v>
      </c>
      <c r="D87">
        <f t="shared" si="5"/>
        <v>129.2945611200862</v>
      </c>
    </row>
    <row r="88" spans="1:4">
      <c r="A88" s="1">
        <v>38504</v>
      </c>
      <c r="B88">
        <v>22.98</v>
      </c>
      <c r="C88" s="2">
        <f t="shared" si="4"/>
        <v>3.7940379403794022E-2</v>
      </c>
      <c r="D88">
        <f t="shared" si="5"/>
        <v>123.74798061389342</v>
      </c>
    </row>
    <row r="89" spans="1:4">
      <c r="A89" s="1">
        <v>38474</v>
      </c>
      <c r="B89">
        <v>22.14</v>
      </c>
      <c r="C89" s="2">
        <f t="shared" si="4"/>
        <v>3.1717263253285832E-3</v>
      </c>
      <c r="D89">
        <f t="shared" si="5"/>
        <v>119.22455573505658</v>
      </c>
    </row>
    <row r="90" spans="1:4">
      <c r="A90" s="1">
        <v>38443</v>
      </c>
      <c r="B90">
        <v>22.07</v>
      </c>
      <c r="C90" s="2">
        <f t="shared" si="4"/>
        <v>-2.1719858156028282E-2</v>
      </c>
      <c r="D90">
        <f t="shared" si="5"/>
        <v>118.84760366182017</v>
      </c>
    </row>
    <row r="91" spans="1:4">
      <c r="A91" s="1">
        <v>38412</v>
      </c>
      <c r="B91">
        <v>22.56</v>
      </c>
      <c r="C91" s="2">
        <f t="shared" si="4"/>
        <v>-4.4877222692633501E-2</v>
      </c>
      <c r="D91">
        <f t="shared" si="5"/>
        <v>121.48626817447499</v>
      </c>
    </row>
    <row r="92" spans="1:4">
      <c r="A92" s="1">
        <v>38384</v>
      </c>
      <c r="B92">
        <v>23.62</v>
      </c>
      <c r="C92" s="2">
        <f t="shared" si="4"/>
        <v>1.5040825096691135E-2</v>
      </c>
      <c r="D92">
        <f t="shared" si="5"/>
        <v>127.19439956919767</v>
      </c>
    </row>
    <row r="93" spans="1:4">
      <c r="A93" s="1">
        <v>38355</v>
      </c>
      <c r="B93">
        <v>23.27</v>
      </c>
      <c r="C93" s="2">
        <f t="shared" si="4"/>
        <v>-7.0315621254494642E-2</v>
      </c>
      <c r="D93">
        <f t="shared" si="5"/>
        <v>125.30963920301564</v>
      </c>
    </row>
    <row r="94" spans="1:4">
      <c r="A94" s="1">
        <v>38322</v>
      </c>
      <c r="B94">
        <v>25.03</v>
      </c>
      <c r="C94" s="2">
        <f t="shared" si="4"/>
        <v>2.9194078947368363E-2</v>
      </c>
      <c r="D94">
        <f t="shared" si="5"/>
        <v>134.78729133010233</v>
      </c>
    </row>
    <row r="95" spans="1:4">
      <c r="A95" s="1">
        <v>38292</v>
      </c>
      <c r="B95">
        <v>24.32</v>
      </c>
      <c r="C95" s="2">
        <f t="shared" si="4"/>
        <v>3.269639065817409E-2</v>
      </c>
      <c r="D95">
        <f t="shared" si="5"/>
        <v>130.96392030156167</v>
      </c>
    </row>
    <row r="96" spans="1:4">
      <c r="A96" s="1">
        <v>38261</v>
      </c>
      <c r="B96">
        <v>23.55</v>
      </c>
      <c r="C96" s="2">
        <f t="shared" si="4"/>
        <v>2.4804177545691974E-2</v>
      </c>
      <c r="D96">
        <f t="shared" si="5"/>
        <v>126.81744749596123</v>
      </c>
    </row>
    <row r="97" spans="1:4">
      <c r="A97" s="1">
        <v>38231</v>
      </c>
      <c r="B97">
        <v>22.98</v>
      </c>
      <c r="C97" s="2">
        <f t="shared" si="4"/>
        <v>1.8617021276595924E-2</v>
      </c>
      <c r="D97">
        <f t="shared" si="5"/>
        <v>123.74798061389338</v>
      </c>
    </row>
    <row r="98" spans="1:4">
      <c r="A98" s="1">
        <v>38201</v>
      </c>
      <c r="B98">
        <v>22.56</v>
      </c>
      <c r="C98" s="2">
        <f t="shared" si="4"/>
        <v>4.5897079276773223E-2</v>
      </c>
      <c r="D98">
        <f t="shared" si="5"/>
        <v>121.48626817447494</v>
      </c>
    </row>
    <row r="99" spans="1:4">
      <c r="A99" s="1">
        <v>38169</v>
      </c>
      <c r="B99">
        <v>21.57</v>
      </c>
      <c r="C99" s="2">
        <f t="shared" si="4"/>
        <v>3.0578117534639349E-2</v>
      </c>
      <c r="D99">
        <f t="shared" si="5"/>
        <v>116.15508885298868</v>
      </c>
    </row>
    <row r="100" spans="1:4">
      <c r="A100" s="1">
        <v>38139</v>
      </c>
      <c r="B100">
        <v>20.93</v>
      </c>
      <c r="C100" s="2">
        <f t="shared" si="4"/>
        <v>1.2578616352201255E-2</v>
      </c>
      <c r="D100">
        <f t="shared" si="5"/>
        <v>112.70866989768442</v>
      </c>
    </row>
    <row r="101" spans="1:4">
      <c r="A101" s="1">
        <v>38110</v>
      </c>
      <c r="B101">
        <v>20.67</v>
      </c>
      <c r="C101" s="2">
        <f t="shared" si="4"/>
        <v>3.609022556390995E-2</v>
      </c>
      <c r="D101">
        <f t="shared" si="5"/>
        <v>111.30856219709206</v>
      </c>
    </row>
    <row r="102" spans="1:4">
      <c r="A102" s="1">
        <v>38078</v>
      </c>
      <c r="B102">
        <v>19.95</v>
      </c>
      <c r="C102" s="2">
        <f t="shared" si="4"/>
        <v>-5.0000000000000044E-2</v>
      </c>
      <c r="D102">
        <f t="shared" si="5"/>
        <v>107.43134087237476</v>
      </c>
    </row>
    <row r="103" spans="1:4">
      <c r="A103" s="1">
        <v>38047</v>
      </c>
      <c r="B103">
        <v>21</v>
      </c>
      <c r="C103" s="2">
        <f t="shared" si="4"/>
        <v>-3.3222591362126463E-3</v>
      </c>
      <c r="D103">
        <f t="shared" si="5"/>
        <v>113.08562197092081</v>
      </c>
    </row>
    <row r="104" spans="1:4">
      <c r="A104" s="1">
        <v>38019</v>
      </c>
      <c r="B104">
        <v>21.07</v>
      </c>
      <c r="C104" s="2">
        <f t="shared" si="4"/>
        <v>0</v>
      </c>
      <c r="D104">
        <f t="shared" si="5"/>
        <v>113.46257404415722</v>
      </c>
    </row>
    <row r="105" spans="1:4">
      <c r="A105" s="1">
        <v>37987</v>
      </c>
      <c r="B105">
        <v>21.07</v>
      </c>
      <c r="C105" s="2">
        <f t="shared" si="4"/>
        <v>9.1709844559585418E-2</v>
      </c>
      <c r="D105">
        <f t="shared" si="5"/>
        <v>113.46257404415722</v>
      </c>
    </row>
    <row r="106" spans="1:4">
      <c r="A106" s="1">
        <v>37956</v>
      </c>
      <c r="B106">
        <v>19.3</v>
      </c>
      <c r="C106" s="2">
        <f t="shared" si="4"/>
        <v>1.0471204188481575E-2</v>
      </c>
      <c r="D106">
        <f t="shared" si="5"/>
        <v>103.9310716208939</v>
      </c>
    </row>
    <row r="107" spans="1:4">
      <c r="A107" s="1">
        <v>37928</v>
      </c>
      <c r="B107">
        <v>19.100000000000001</v>
      </c>
      <c r="C107" s="2">
        <f t="shared" si="4"/>
        <v>-4.2606516290726759E-2</v>
      </c>
      <c r="D107">
        <f t="shared" si="5"/>
        <v>102.85406569736134</v>
      </c>
    </row>
    <row r="108" spans="1:4">
      <c r="A108" s="1">
        <v>37895</v>
      </c>
      <c r="B108">
        <v>19.95</v>
      </c>
      <c r="C108" s="2">
        <f t="shared" si="4"/>
        <v>0.15051903114186849</v>
      </c>
      <c r="D108">
        <f t="shared" si="5"/>
        <v>107.43134087237479</v>
      </c>
    </row>
    <row r="109" spans="1:4">
      <c r="A109" s="1">
        <v>37865</v>
      </c>
      <c r="B109">
        <v>17.34</v>
      </c>
      <c r="C109" s="2">
        <f t="shared" si="4"/>
        <v>8.1721771678103572E-2</v>
      </c>
      <c r="D109">
        <f t="shared" si="5"/>
        <v>93.376413570274636</v>
      </c>
    </row>
    <row r="110" spans="1:4">
      <c r="A110" s="1">
        <v>37834</v>
      </c>
      <c r="B110">
        <v>16.03</v>
      </c>
      <c r="C110" s="2">
        <f t="shared" si="4"/>
        <v>6.0185185185185341E-2</v>
      </c>
      <c r="D110">
        <f t="shared" si="5"/>
        <v>86.322024771136242</v>
      </c>
    </row>
    <row r="111" spans="1:4">
      <c r="A111" s="1">
        <v>37803</v>
      </c>
      <c r="B111">
        <v>15.12</v>
      </c>
      <c r="C111" s="2">
        <f t="shared" si="4"/>
        <v>3.632625085675123E-2</v>
      </c>
      <c r="D111">
        <f t="shared" si="5"/>
        <v>81.421647819062997</v>
      </c>
    </row>
    <row r="112" spans="1:4">
      <c r="A112" s="1">
        <v>37774</v>
      </c>
      <c r="B112">
        <v>14.59</v>
      </c>
      <c r="C112" s="2">
        <f t="shared" si="4"/>
        <v>7.5966850828728116E-3</v>
      </c>
      <c r="D112">
        <f t="shared" si="5"/>
        <v>78.567582121701662</v>
      </c>
    </row>
    <row r="113" spans="1:4">
      <c r="A113" s="1">
        <v>37742</v>
      </c>
      <c r="B113">
        <v>14.48</v>
      </c>
      <c r="C113" s="2">
        <f t="shared" si="4"/>
        <v>0.10703363914373099</v>
      </c>
      <c r="D113">
        <f t="shared" si="5"/>
        <v>77.975228863758758</v>
      </c>
    </row>
    <row r="114" spans="1:4">
      <c r="A114" s="1">
        <v>37712</v>
      </c>
      <c r="B114">
        <v>13.08</v>
      </c>
      <c r="C114" s="2">
        <f t="shared" si="4"/>
        <v>-5.4913294797687806E-2</v>
      </c>
      <c r="D114">
        <f t="shared" si="5"/>
        <v>70.4361873990307</v>
      </c>
    </row>
    <row r="115" spans="1:4">
      <c r="A115" s="1">
        <v>37683</v>
      </c>
      <c r="B115">
        <v>13.84</v>
      </c>
      <c r="C115" s="2">
        <f t="shared" si="4"/>
        <v>-3.6211699164345412E-2</v>
      </c>
      <c r="D115">
        <f t="shared" si="5"/>
        <v>74.528809908454491</v>
      </c>
    </row>
    <row r="116" spans="1:4">
      <c r="A116" s="1">
        <v>37655</v>
      </c>
      <c r="B116">
        <v>14.36</v>
      </c>
      <c r="C116" s="2">
        <f t="shared" si="4"/>
        <v>-0.10193871169480928</v>
      </c>
      <c r="D116">
        <f t="shared" si="5"/>
        <v>77.329025309639192</v>
      </c>
    </row>
    <row r="117" spans="1:4">
      <c r="A117" s="1">
        <v>37622</v>
      </c>
      <c r="B117">
        <v>15.99</v>
      </c>
      <c r="C117" s="2">
        <f t="shared" si="4"/>
        <v>-5.1601423487544484E-2</v>
      </c>
      <c r="D117">
        <f t="shared" si="5"/>
        <v>86.10662358642972</v>
      </c>
    </row>
    <row r="118" spans="1:4">
      <c r="A118" s="1">
        <v>37592</v>
      </c>
      <c r="B118">
        <v>16.86</v>
      </c>
      <c r="C118" s="2">
        <f t="shared" si="4"/>
        <v>5.4409005628517804E-2</v>
      </c>
      <c r="D118">
        <f t="shared" si="5"/>
        <v>90.791599353796443</v>
      </c>
    </row>
    <row r="119" spans="1:4">
      <c r="A119" s="1">
        <v>37561</v>
      </c>
      <c r="B119">
        <v>15.99</v>
      </c>
      <c r="C119" s="2">
        <f t="shared" si="4"/>
        <v>-9.2508513053348507E-2</v>
      </c>
      <c r="D119">
        <f t="shared" si="5"/>
        <v>86.10662358642972</v>
      </c>
    </row>
    <row r="120" spans="1:4">
      <c r="A120" s="1">
        <v>37530</v>
      </c>
      <c r="B120">
        <v>17.62</v>
      </c>
      <c r="C120" s="2">
        <f t="shared" si="4"/>
        <v>-5.8760683760683663E-2</v>
      </c>
      <c r="D120">
        <f t="shared" si="5"/>
        <v>94.884221863220247</v>
      </c>
    </row>
    <row r="121" spans="1:4">
      <c r="A121" s="1">
        <v>37501</v>
      </c>
      <c r="B121">
        <v>18.72</v>
      </c>
      <c r="C121" s="2">
        <f t="shared" si="4"/>
        <v>8.0775444264942209E-3</v>
      </c>
      <c r="D121">
        <f>D122*(1+C121)</f>
        <v>100.80775444264943</v>
      </c>
    </row>
    <row r="122" spans="1:4">
      <c r="A122" s="1">
        <v>37495</v>
      </c>
      <c r="B122">
        <v>18.57</v>
      </c>
      <c r="C122" s="2"/>
      <c r="D122">
        <v>100</v>
      </c>
    </row>
    <row r="123" spans="1:4">
      <c r="B123" t="s">
        <v>3</v>
      </c>
      <c r="C123" s="4">
        <f>AVERAGE(C4:C122)</f>
        <v>1.5273519458843761E-2</v>
      </c>
    </row>
    <row r="124" spans="1:4">
      <c r="B124" t="s">
        <v>4</v>
      </c>
      <c r="C124" s="5">
        <f>STDEVP(C4:C122)</f>
        <v>5.5465452119136012E-2</v>
      </c>
    </row>
  </sheetData>
  <phoneticPr fontId="18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中華電</vt:lpstr>
      <vt:lpstr>遠傳</vt:lpstr>
      <vt:lpstr>台哥大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怪老子</cp:lastModifiedBy>
  <dcterms:created xsi:type="dcterms:W3CDTF">2012-04-24T06:34:17Z</dcterms:created>
  <dcterms:modified xsi:type="dcterms:W3CDTF">2012-06-27T13:28:01Z</dcterms:modified>
</cp:coreProperties>
</file>