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利率計算" sheetId="1" r:id="rId1"/>
    <sheet name="手續費率換算表" sheetId="2" r:id="rId2"/>
  </sheets>
  <definedNames/>
  <calcPr fullCalcOnLoad="1"/>
</workbook>
</file>

<file path=xl/sharedStrings.xml><?xml version="1.0" encoding="utf-8"?>
<sst xmlns="http://schemas.openxmlformats.org/spreadsheetml/2006/main" count="18" uniqueCount="13">
  <si>
    <t>貸款月數</t>
  </si>
  <si>
    <t>年利率</t>
  </si>
  <si>
    <t>借款金額</t>
  </si>
  <si>
    <t>每月還本金 (A)</t>
  </si>
  <si>
    <t>每月手續費 (B)</t>
  </si>
  <si>
    <t>每月繳交總額(A+B)</t>
  </si>
  <si>
    <t>帳管費率</t>
  </si>
  <si>
    <t>實領金額</t>
  </si>
  <si>
    <t>帳管費 (預扣)</t>
  </si>
  <si>
    <t>使用說明</t>
  </si>
  <si>
    <t>貸款期數(月)</t>
  </si>
  <si>
    <t>手續費率(月)</t>
  </si>
  <si>
    <t>等值年利率表(淺藍色儲存格)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</si>
</sst>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00%"/>
    <numFmt numFmtId="179" formatCode="0.0%"/>
    <numFmt numFmtId="180" formatCode="_-* #,##0.000_-;\-* #,##0.000_-;_-* &quot;-&quot;??_-;_-@_-"/>
    <numFmt numFmtId="181" formatCode="_-* #,##0.0_-;\-* #,##0.0_-;_-* &quot;-&quot;?_-;_-@_-"/>
    <numFmt numFmtId="182" formatCode="0.000%"/>
    <numFmt numFmtId="183" formatCode="0.00000%"/>
  </numFmts>
  <fonts count="7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12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77" fontId="0" fillId="2" borderId="1" xfId="15" applyNumberFormat="1" applyFill="1" applyBorder="1" applyAlignment="1">
      <alignment vertical="center"/>
    </xf>
    <xf numFmtId="177" fontId="0" fillId="2" borderId="2" xfId="15" applyNumberFormat="1" applyFill="1" applyBorder="1" applyAlignment="1">
      <alignment vertical="center"/>
    </xf>
    <xf numFmtId="10" fontId="0" fillId="2" borderId="2" xfId="0" applyNumberForma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79" fontId="0" fillId="2" borderId="6" xfId="18" applyNumberFormat="1" applyFill="1" applyBorder="1" applyAlignment="1">
      <alignment vertical="center"/>
    </xf>
    <xf numFmtId="177" fontId="0" fillId="5" borderId="6" xfId="15" applyNumberFormat="1" applyFill="1" applyBorder="1" applyAlignment="1">
      <alignment vertical="center"/>
    </xf>
    <xf numFmtId="177" fontId="3" fillId="5" borderId="6" xfId="15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10" fontId="2" fillId="3" borderId="8" xfId="0" applyNumberFormat="1" applyFont="1" applyFill="1" applyBorder="1" applyAlignment="1">
      <alignment vertical="center"/>
    </xf>
    <xf numFmtId="177" fontId="0" fillId="5" borderId="2" xfId="15" applyNumberFormat="1" applyFill="1" applyBorder="1" applyAlignment="1">
      <alignment vertical="center"/>
    </xf>
    <xf numFmtId="177" fontId="0" fillId="5" borderId="2" xfId="0" applyNumberFormat="1" applyFill="1" applyBorder="1" applyAlignment="1">
      <alignment vertical="center"/>
    </xf>
    <xf numFmtId="10" fontId="2" fillId="4" borderId="9" xfId="0" applyNumberFormat="1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10" fontId="0" fillId="8" borderId="9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4" fillId="0" borderId="10" xfId="21" applyBorder="1" applyAlignment="1">
      <alignment horizontal="center" vertical="center"/>
    </xf>
    <xf numFmtId="0" fontId="4" fillId="0" borderId="11" xfId="21" applyBorder="1" applyAlignment="1">
      <alignment horizontal="center" vertical="center"/>
    </xf>
    <xf numFmtId="0" fontId="4" fillId="0" borderId="12" xfId="21" applyBorder="1" applyAlignment="1">
      <alignment horizontal="center" vertical="center"/>
    </xf>
    <xf numFmtId="0" fontId="4" fillId="0" borderId="13" xfId="2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nleyh.myweb.hinet.net/CreditCardLoan.htm" TargetMode="External" /><Relationship Id="rId2" Type="http://schemas.openxmlformats.org/officeDocument/2006/relationships/hyperlink" Target="http://www.masterhsiao.com.tw/CreditCardLoan/CreditCardLoan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2" sqref="D2"/>
    </sheetView>
  </sheetViews>
  <sheetFormatPr defaultColWidth="9.00390625" defaultRowHeight="16.5"/>
  <cols>
    <col min="1" max="1" width="19.25390625" style="0" bestFit="1" customWidth="1"/>
    <col min="2" max="2" width="13.00390625" style="0" bestFit="1" customWidth="1"/>
  </cols>
  <sheetData>
    <row r="1" spans="1:2" ht="16.5">
      <c r="A1" s="11" t="s">
        <v>2</v>
      </c>
      <c r="B1" s="2">
        <v>100000</v>
      </c>
    </row>
    <row r="2" spans="1:2" ht="16.5">
      <c r="A2" s="12" t="s">
        <v>6</v>
      </c>
      <c r="B2" s="8">
        <v>0.05</v>
      </c>
    </row>
    <row r="3" spans="1:2" ht="16.5">
      <c r="A3" s="12" t="s">
        <v>8</v>
      </c>
      <c r="B3" s="9">
        <f>B1*B2</f>
        <v>5000</v>
      </c>
    </row>
    <row r="4" spans="1:2" ht="16.5">
      <c r="A4" s="12" t="s">
        <v>7</v>
      </c>
      <c r="B4" s="10">
        <f>B1-B3</f>
        <v>95000</v>
      </c>
    </row>
    <row r="5" ht="6.75" customHeight="1" thickBot="1"/>
    <row r="6" spans="1:5" ht="16.5">
      <c r="A6" s="13" t="s">
        <v>10</v>
      </c>
      <c r="B6" s="3">
        <v>24</v>
      </c>
      <c r="D6" s="23" t="s">
        <v>9</v>
      </c>
      <c r="E6" s="24"/>
    </row>
    <row r="7" spans="1:5" ht="17.25" thickBot="1">
      <c r="A7" s="13" t="s">
        <v>11</v>
      </c>
      <c r="B7" s="4">
        <v>0.005</v>
      </c>
      <c r="D7" s="25"/>
      <c r="E7" s="26"/>
    </row>
    <row r="8" spans="1:2" ht="16.5">
      <c r="A8" s="13" t="s">
        <v>3</v>
      </c>
      <c r="B8" s="15">
        <f>B1/B6</f>
        <v>4166.666666666667</v>
      </c>
    </row>
    <row r="9" spans="1:2" ht="16.5">
      <c r="A9" s="13" t="s">
        <v>4</v>
      </c>
      <c r="B9" s="15">
        <f>B1*B7</f>
        <v>500</v>
      </c>
    </row>
    <row r="10" spans="1:2" ht="16.5">
      <c r="A10" s="13" t="s">
        <v>5</v>
      </c>
      <c r="B10" s="16">
        <f>B8+B9</f>
        <v>4666.666666666667</v>
      </c>
    </row>
    <row r="11" spans="1:2" ht="17.25" thickBot="1">
      <c r="A11" s="5" t="s">
        <v>1</v>
      </c>
      <c r="B11" s="14">
        <f>RATE(B6,-B10,B4)*12</f>
        <v>0.1633391265212735</v>
      </c>
    </row>
  </sheetData>
  <mergeCells count="1">
    <mergeCell ref="D6:E7"/>
  </mergeCells>
  <hyperlinks>
    <hyperlink ref="D6" r:id="rId1" display="使用說明"/>
    <hyperlink ref="D6:E7" r:id="rId2" display="使用說明"/>
  </hyperlinks>
  <printOptions/>
  <pageMargins left="0.75" right="0.75" top="1" bottom="1" header="0.5" footer="0.5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B7" sqref="B7"/>
    </sheetView>
  </sheetViews>
  <sheetFormatPr defaultColWidth="9.00390625" defaultRowHeight="16.5"/>
  <cols>
    <col min="1" max="1" width="13.625" style="0" bestFit="1" customWidth="1"/>
    <col min="2" max="2" width="11.875" style="0" bestFit="1" customWidth="1"/>
  </cols>
  <sheetData>
    <row r="1" spans="1:2" ht="16.5">
      <c r="A1" s="6" t="s">
        <v>2</v>
      </c>
      <c r="B1" s="2">
        <v>100000</v>
      </c>
    </row>
    <row r="2" spans="1:2" ht="16.5">
      <c r="A2" s="7" t="s">
        <v>6</v>
      </c>
      <c r="B2" s="8">
        <v>0.05</v>
      </c>
    </row>
    <row r="3" spans="1:2" ht="16.5">
      <c r="A3" s="7" t="s">
        <v>8</v>
      </c>
      <c r="B3" s="9">
        <f>B1*B2</f>
        <v>5000</v>
      </c>
    </row>
    <row r="4" spans="1:2" ht="16.5">
      <c r="A4" s="7" t="s">
        <v>7</v>
      </c>
      <c r="B4" s="10">
        <f>B1-B3</f>
        <v>95000</v>
      </c>
    </row>
    <row r="5" ht="32.25" customHeight="1">
      <c r="E5" s="20" t="s">
        <v>12</v>
      </c>
    </row>
    <row r="6" spans="1:17" ht="16.5">
      <c r="A6" s="22" t="s">
        <v>0</v>
      </c>
      <c r="B6" s="21" t="s">
        <v>11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6.5">
      <c r="A7" s="22"/>
      <c r="B7" s="17">
        <v>0.001</v>
      </c>
      <c r="C7" s="17">
        <f>B7+0.05%</f>
        <v>0.0015</v>
      </c>
      <c r="D7" s="17">
        <f>C7+0.05%</f>
        <v>0.002</v>
      </c>
      <c r="E7" s="17">
        <f>D7+0.05%</f>
        <v>0.0025</v>
      </c>
      <c r="F7" s="17">
        <f aca="true" t="shared" si="0" ref="F7:Q7">E7+0.05%</f>
        <v>0.003</v>
      </c>
      <c r="G7" s="17">
        <f t="shared" si="0"/>
        <v>0.0035</v>
      </c>
      <c r="H7" s="17">
        <f t="shared" si="0"/>
        <v>0.004</v>
      </c>
      <c r="I7" s="17">
        <f t="shared" si="0"/>
        <v>0.0045000000000000005</v>
      </c>
      <c r="J7" s="17">
        <f t="shared" si="0"/>
        <v>0.005000000000000001</v>
      </c>
      <c r="K7" s="17">
        <f t="shared" si="0"/>
        <v>0.005500000000000001</v>
      </c>
      <c r="L7" s="17">
        <f t="shared" si="0"/>
        <v>0.006000000000000002</v>
      </c>
      <c r="M7" s="17">
        <f t="shared" si="0"/>
        <v>0.006500000000000002</v>
      </c>
      <c r="N7" s="17">
        <f t="shared" si="0"/>
        <v>0.007000000000000003</v>
      </c>
      <c r="O7" s="17">
        <f t="shared" si="0"/>
        <v>0.007500000000000003</v>
      </c>
      <c r="P7" s="17">
        <f t="shared" si="0"/>
        <v>0.008000000000000004</v>
      </c>
      <c r="Q7" s="17">
        <f t="shared" si="0"/>
        <v>0.008500000000000004</v>
      </c>
    </row>
    <row r="8" spans="1:19" ht="16.5">
      <c r="A8" s="18">
        <v>6</v>
      </c>
      <c r="B8" s="19">
        <f>RATE($A8,$B$1/$A8+$B$1*B$7,-$B$4)*12</f>
        <v>0.1993681460043386</v>
      </c>
      <c r="C8" s="19">
        <f aca="true" t="shared" si="1" ref="C8:Q8">RATE($A8,$B$1/$A8+$B$1*C$7,-$B$4)*12</f>
        <v>0.20989976641015445</v>
      </c>
      <c r="D8" s="19">
        <f t="shared" si="1"/>
        <v>0.2204168329422307</v>
      </c>
      <c r="E8" s="19">
        <f t="shared" si="1"/>
        <v>0.23091942601868232</v>
      </c>
      <c r="F8" s="19">
        <f t="shared" si="1"/>
        <v>0.2414076253971414</v>
      </c>
      <c r="G8" s="19">
        <f t="shared" si="1"/>
        <v>0.25188151018186145</v>
      </c>
      <c r="H8" s="19">
        <f t="shared" si="1"/>
        <v>0.26234115883119613</v>
      </c>
      <c r="I8" s="19">
        <f t="shared" si="1"/>
        <v>0.27278664916456297</v>
      </c>
      <c r="J8" s="19">
        <f t="shared" si="1"/>
        <v>0.28321805836951996</v>
      </c>
      <c r="K8" s="19">
        <f t="shared" si="1"/>
        <v>0.29363546300875165</v>
      </c>
      <c r="L8" s="19">
        <f t="shared" si="1"/>
        <v>0.3040389390268954</v>
      </c>
      <c r="M8" s="19">
        <f t="shared" si="1"/>
        <v>0.31442856175710965</v>
      </c>
      <c r="N8" s="19">
        <f t="shared" si="1"/>
        <v>0.32480440592809107</v>
      </c>
      <c r="O8" s="19">
        <f t="shared" si="1"/>
        <v>0.335166545670314</v>
      </c>
      <c r="P8" s="19">
        <f t="shared" si="1"/>
        <v>0.3455150545225636</v>
      </c>
      <c r="Q8" s="19">
        <f t="shared" si="1"/>
        <v>0.355850005438479</v>
      </c>
      <c r="R8" s="1"/>
      <c r="S8" s="1"/>
    </row>
    <row r="9" spans="1:19" ht="16.5">
      <c r="A9" s="18">
        <f>A8+6</f>
        <v>12</v>
      </c>
      <c r="B9" s="19">
        <f aca="true" t="shared" si="2" ref="B9:Q17">RATE($A9,$B$1/$A9+$B$1*B$7,-$B$4)*12</f>
        <v>0.11835665434254752</v>
      </c>
      <c r="C9" s="19">
        <f t="shared" si="2"/>
        <v>0.1295943597585512</v>
      </c>
      <c r="D9" s="19">
        <f t="shared" si="2"/>
        <v>0.14079570722548634</v>
      </c>
      <c r="E9" s="19">
        <f t="shared" si="2"/>
        <v>0.1519611075824092</v>
      </c>
      <c r="F9" s="19">
        <f t="shared" si="2"/>
        <v>0.1630909648607444</v>
      </c>
      <c r="G9" s="19">
        <f t="shared" si="2"/>
        <v>0.17418567643566826</v>
      </c>
      <c r="H9" s="19">
        <f t="shared" si="2"/>
        <v>0.1852456331733254</v>
      </c>
      <c r="I9" s="19">
        <f t="shared" si="2"/>
        <v>0.19627121957383792</v>
      </c>
      <c r="J9" s="19">
        <f t="shared" si="2"/>
        <v>0.2072628139105281</v>
      </c>
      <c r="K9" s="19">
        <f t="shared" si="2"/>
        <v>0.21822078836524522</v>
      </c>
      <c r="L9" s="19">
        <f t="shared" si="2"/>
        <v>0.22914550916003257</v>
      </c>
      <c r="M9" s="19">
        <f t="shared" si="2"/>
        <v>0.24003733668655247</v>
      </c>
      <c r="N9" s="19">
        <f t="shared" si="2"/>
        <v>0.2508966256248225</v>
      </c>
      <c r="O9" s="19">
        <f t="shared" si="2"/>
        <v>0.2617237250739999</v>
      </c>
      <c r="P9" s="19">
        <f t="shared" si="2"/>
        <v>0.2725189786636816</v>
      </c>
      <c r="Q9" s="19">
        <f t="shared" si="2"/>
        <v>0.2832827246705979</v>
      </c>
      <c r="R9" s="1"/>
      <c r="S9" s="1"/>
    </row>
    <row r="10" spans="1:19" ht="16.5">
      <c r="A10" s="18">
        <f aca="true" t="shared" si="3" ref="A10:A17">A9+6</f>
        <v>18</v>
      </c>
      <c r="B10" s="19">
        <f t="shared" si="2"/>
        <v>0.08857062111985425</v>
      </c>
      <c r="C10" s="19">
        <f t="shared" si="2"/>
        <v>0.1000303951198559</v>
      </c>
      <c r="D10" s="19">
        <f t="shared" si="2"/>
        <v>0.1114320910030096</v>
      </c>
      <c r="E10" s="19">
        <f t="shared" si="2"/>
        <v>0.12277669339469269</v>
      </c>
      <c r="F10" s="19">
        <f t="shared" si="2"/>
        <v>0.13406516261485543</v>
      </c>
      <c r="G10" s="19">
        <f t="shared" si="2"/>
        <v>0.14529843547977173</v>
      </c>
      <c r="H10" s="19">
        <f t="shared" si="2"/>
        <v>0.15647742607062126</v>
      </c>
      <c r="I10" s="19">
        <f t="shared" si="2"/>
        <v>0.1676030264708157</v>
      </c>
      <c r="J10" s="19">
        <f t="shared" si="2"/>
        <v>0.17867610747344936</v>
      </c>
      <c r="K10" s="19">
        <f t="shared" si="2"/>
        <v>0.18969751926016737</v>
      </c>
      <c r="L10" s="19">
        <f t="shared" si="2"/>
        <v>0.20066809205329073</v>
      </c>
      <c r="M10" s="19">
        <f t="shared" si="2"/>
        <v>0.211588636741889</v>
      </c>
      <c r="N10" s="19">
        <f t="shared" si="2"/>
        <v>0.22245994548347187</v>
      </c>
      <c r="O10" s="19">
        <f t="shared" si="2"/>
        <v>0.23328279228294152</v>
      </c>
      <c r="P10" s="19">
        <f t="shared" si="2"/>
        <v>0.24405793354548355</v>
      </c>
      <c r="Q10" s="19">
        <f t="shared" si="2"/>
        <v>0.25478610861628537</v>
      </c>
      <c r="R10" s="1"/>
      <c r="S10" s="1"/>
    </row>
    <row r="11" spans="1:19" ht="16.5">
      <c r="A11" s="18">
        <f t="shared" si="3"/>
        <v>24</v>
      </c>
      <c r="B11" s="19">
        <f t="shared" si="2"/>
        <v>0.07307873033546801</v>
      </c>
      <c r="C11" s="19">
        <f t="shared" si="2"/>
        <v>0.08462662021161502</v>
      </c>
      <c r="D11" s="19">
        <f t="shared" si="2"/>
        <v>0.09609527674699374</v>
      </c>
      <c r="E11" s="19">
        <f t="shared" si="2"/>
        <v>0.10748648087394919</v>
      </c>
      <c r="F11" s="19">
        <f t="shared" si="2"/>
        <v>0.11880195554630027</v>
      </c>
      <c r="G11" s="19">
        <f t="shared" si="2"/>
        <v>0.1300433682522881</v>
      </c>
      <c r="H11" s="19">
        <f t="shared" si="2"/>
        <v>0.14121233339226955</v>
      </c>
      <c r="I11" s="19">
        <f t="shared" si="2"/>
        <v>0.15231041452935806</v>
      </c>
      <c r="J11" s="19">
        <f t="shared" si="2"/>
        <v>0.16333912652126778</v>
      </c>
      <c r="K11" s="19">
        <f t="shared" si="2"/>
        <v>0.17429993754097678</v>
      </c>
      <c r="L11" s="19">
        <f t="shared" si="2"/>
        <v>0.18519427099356311</v>
      </c>
      <c r="M11" s="19">
        <f t="shared" si="2"/>
        <v>0.19602350733160545</v>
      </c>
      <c r="N11" s="19">
        <f t="shared" si="2"/>
        <v>0.2067889857860927</v>
      </c>
      <c r="O11" s="19">
        <f t="shared" si="2"/>
        <v>0.21749200600285423</v>
      </c>
      <c r="P11" s="19">
        <f t="shared" si="2"/>
        <v>0.22813382960203166</v>
      </c>
      <c r="Q11" s="19">
        <f t="shared" si="2"/>
        <v>0.23871568166021961</v>
      </c>
      <c r="R11" s="1"/>
      <c r="S11" s="1"/>
    </row>
    <row r="12" spans="1:19" ht="16.5">
      <c r="A12" s="18">
        <f t="shared" si="3"/>
        <v>30</v>
      </c>
      <c r="B12" s="19">
        <f t="shared" si="2"/>
        <v>0.06357241596333157</v>
      </c>
      <c r="C12" s="19">
        <f t="shared" si="2"/>
        <v>0.0751529026757905</v>
      </c>
      <c r="D12" s="19">
        <f t="shared" si="2"/>
        <v>0.08663365703282055</v>
      </c>
      <c r="E12" s="19">
        <f t="shared" si="2"/>
        <v>0.09801745882954688</v>
      </c>
      <c r="F12" s="19">
        <f t="shared" si="2"/>
        <v>0.10930697614429706</v>
      </c>
      <c r="G12" s="19">
        <f t="shared" si="2"/>
        <v>0.12050477129780819</v>
      </c>
      <c r="H12" s="19">
        <f t="shared" si="2"/>
        <v>0.1316133064179638</v>
      </c>
      <c r="I12" s="19">
        <f t="shared" si="2"/>
        <v>0.14263494864160092</v>
      </c>
      <c r="J12" s="19">
        <f t="shared" si="2"/>
        <v>0.15357197497854663</v>
      </c>
      <c r="K12" s="19">
        <f t="shared" si="2"/>
        <v>0.16442657687171808</v>
      </c>
      <c r="L12" s="19">
        <f t="shared" si="2"/>
        <v>0.17520086446491073</v>
      </c>
      <c r="M12" s="19">
        <f t="shared" si="2"/>
        <v>0.18589687060933063</v>
      </c>
      <c r="N12" s="19">
        <f t="shared" si="2"/>
        <v>0.19651655462406187</v>
      </c>
      <c r="O12" s="19">
        <f t="shared" si="2"/>
        <v>0.2070618058292408</v>
      </c>
      <c r="P12" s="19">
        <f t="shared" si="2"/>
        <v>0.21753444686815288</v>
      </c>
      <c r="Q12" s="19">
        <f t="shared" si="2"/>
        <v>0.2279362368333669</v>
      </c>
      <c r="R12" s="1"/>
      <c r="S12" s="1"/>
    </row>
    <row r="13" spans="1:19" ht="16.5">
      <c r="A13" s="18">
        <f t="shared" si="3"/>
        <v>36</v>
      </c>
      <c r="B13" s="19">
        <f t="shared" si="2"/>
        <v>0.05713731654329918</v>
      </c>
      <c r="C13" s="19">
        <f t="shared" si="2"/>
        <v>0.06872233264094624</v>
      </c>
      <c r="D13" s="19">
        <f t="shared" si="2"/>
        <v>0.08018778854058187</v>
      </c>
      <c r="E13" s="19">
        <f t="shared" si="2"/>
        <v>0.09153764692156097</v>
      </c>
      <c r="F13" s="19">
        <f t="shared" si="2"/>
        <v>0.10277568185776788</v>
      </c>
      <c r="G13" s="19">
        <f t="shared" si="2"/>
        <v>0.11390549069655308</v>
      </c>
      <c r="H13" s="19">
        <f t="shared" si="2"/>
        <v>0.12493050501592998</v>
      </c>
      <c r="I13" s="19">
        <f t="shared" si="2"/>
        <v>0.13585400073623427</v>
      </c>
      <c r="J13" s="19">
        <f t="shared" si="2"/>
        <v>0.14667910747048166</v>
      </c>
      <c r="K13" s="19">
        <f t="shared" si="2"/>
        <v>0.15740881717842659</v>
      </c>
      <c r="L13" s="19">
        <f t="shared" si="2"/>
        <v>0.1680459921864073</v>
      </c>
      <c r="M13" s="19">
        <f t="shared" si="2"/>
        <v>0.17859337262806135</v>
      </c>
      <c r="N13" s="19">
        <f t="shared" si="2"/>
        <v>0.18905358335565597</v>
      </c>
      <c r="O13" s="19">
        <f t="shared" si="2"/>
        <v>0.19942914036664594</v>
      </c>
      <c r="P13" s="19">
        <f t="shared" si="2"/>
        <v>0.20972245678586668</v>
      </c>
      <c r="Q13" s="19">
        <f t="shared" si="2"/>
        <v>0.21993584843988412</v>
      </c>
      <c r="R13" s="1"/>
      <c r="S13" s="1"/>
    </row>
    <row r="14" spans="1:19" ht="16.5">
      <c r="A14" s="18">
        <f t="shared" si="3"/>
        <v>42</v>
      </c>
      <c r="B14" s="19">
        <f t="shared" si="2"/>
        <v>0.052486953519794266</v>
      </c>
      <c r="C14" s="19">
        <f t="shared" si="2"/>
        <v>0.06406052714844836</v>
      </c>
      <c r="D14" s="19">
        <f t="shared" si="2"/>
        <v>0.07549537617625814</v>
      </c>
      <c r="E14" s="19">
        <f t="shared" si="2"/>
        <v>0.0867968130724706</v>
      </c>
      <c r="F14" s="19">
        <f t="shared" si="2"/>
        <v>0.0979698592627363</v>
      </c>
      <c r="G14" s="19">
        <f t="shared" si="2"/>
        <v>0.10901926617567659</v>
      </c>
      <c r="H14" s="19">
        <f t="shared" si="2"/>
        <v>0.11994953440987208</v>
      </c>
      <c r="I14" s="19">
        <f t="shared" si="2"/>
        <v>0.13076493122045407</v>
      </c>
      <c r="J14" s="19">
        <f t="shared" si="2"/>
        <v>0.14146950649974094</v>
      </c>
      <c r="K14" s="19">
        <f t="shared" si="2"/>
        <v>0.15206710740513046</v>
      </c>
      <c r="L14" s="19">
        <f t="shared" si="2"/>
        <v>0.16256139177004222</v>
      </c>
      <c r="M14" s="19">
        <f t="shared" si="2"/>
        <v>0.17295584041766549</v>
      </c>
      <c r="N14" s="19">
        <f t="shared" si="2"/>
        <v>0.18325376848382197</v>
      </c>
      <c r="O14" s="19">
        <f t="shared" si="2"/>
        <v>0.19345833584352806</v>
      </c>
      <c r="P14" s="19">
        <f t="shared" si="2"/>
        <v>0.20357255672518515</v>
      </c>
      <c r="Q14" s="19">
        <f t="shared" si="2"/>
        <v>0.2135993085875622</v>
      </c>
      <c r="R14" s="1"/>
      <c r="S14" s="1"/>
    </row>
    <row r="15" spans="1:19" ht="16.5">
      <c r="A15" s="18">
        <f t="shared" si="3"/>
        <v>48</v>
      </c>
      <c r="B15" s="19">
        <f t="shared" si="2"/>
        <v>0.04896538835649486</v>
      </c>
      <c r="C15" s="19">
        <f t="shared" si="2"/>
        <v>0.06051770240949547</v>
      </c>
      <c r="D15" s="19">
        <f t="shared" si="2"/>
        <v>0.07191277497506607</v>
      </c>
      <c r="E15" s="19">
        <f t="shared" si="2"/>
        <v>0.08315741942894017</v>
      </c>
      <c r="F15" s="19">
        <f t="shared" si="2"/>
        <v>0.09425802831095569</v>
      </c>
      <c r="G15" s="19">
        <f t="shared" si="2"/>
        <v>0.10522060754655768</v>
      </c>
      <c r="H15" s="19">
        <f t="shared" si="2"/>
        <v>0.1160508072411491</v>
      </c>
      <c r="I15" s="19">
        <f t="shared" si="2"/>
        <v>0.1267539494520631</v>
      </c>
      <c r="J15" s="19">
        <f t="shared" si="2"/>
        <v>0.1373350532886396</v>
      </c>
      <c r="K15" s="19">
        <f t="shared" si="2"/>
        <v>0.14779885764360698</v>
      </c>
      <c r="L15" s="19">
        <f t="shared" si="2"/>
        <v>0.158149841820069</v>
      </c>
      <c r="M15" s="19">
        <f t="shared" si="2"/>
        <v>0.16839224428433705</v>
      </c>
      <c r="N15" s="19">
        <f t="shared" si="2"/>
        <v>0.1785300797457042</v>
      </c>
      <c r="O15" s="19">
        <f t="shared" si="2"/>
        <v>0.18856715474000033</v>
      </c>
      <c r="P15" s="19">
        <f t="shared" si="2"/>
        <v>0.19850708187168395</v>
      </c>
      <c r="Q15" s="19">
        <f t="shared" si="2"/>
        <v>0.20835329285135568</v>
      </c>
      <c r="R15" s="1"/>
      <c r="S15" s="1"/>
    </row>
    <row r="16" spans="1:19" ht="16.5">
      <c r="A16" s="18">
        <f t="shared" si="3"/>
        <v>54</v>
      </c>
      <c r="B16" s="19">
        <f t="shared" si="2"/>
        <v>0.04620308251811765</v>
      </c>
      <c r="C16" s="19">
        <f t="shared" si="2"/>
        <v>0.05772777857521873</v>
      </c>
      <c r="D16" s="19">
        <f t="shared" si="2"/>
        <v>0.06907734469051345</v>
      </c>
      <c r="E16" s="19">
        <f t="shared" si="2"/>
        <v>0.08026023170914681</v>
      </c>
      <c r="F16" s="19">
        <f t="shared" si="2"/>
        <v>0.09128431118518751</v>
      </c>
      <c r="G16" s="19">
        <f t="shared" si="2"/>
        <v>0.10215692753341893</v>
      </c>
      <c r="H16" s="19">
        <f t="shared" si="2"/>
        <v>0.11288494441188938</v>
      </c>
      <c r="I16" s="19">
        <f t="shared" si="2"/>
        <v>0.12347478608661702</v>
      </c>
      <c r="J16" s="19">
        <f t="shared" si="2"/>
        <v>0.13393247441800432</v>
      </c>
      <c r="K16" s="19">
        <f t="shared" si="2"/>
        <v>0.1442636620150789</v>
      </c>
      <c r="L16" s="19">
        <f t="shared" si="2"/>
        <v>0.15447366202571455</v>
      </c>
      <c r="M16" s="19">
        <f t="shared" si="2"/>
        <v>0.16456747496554305</v>
      </c>
      <c r="N16" s="19">
        <f t="shared" si="2"/>
        <v>0.17454981293289856</v>
      </c>
      <c r="O16" s="19">
        <f t="shared" si="2"/>
        <v>0.18442512151063334</v>
      </c>
      <c r="P16" s="19">
        <f t="shared" si="2"/>
        <v>0.19419759961476984</v>
      </c>
      <c r="Q16" s="19">
        <f t="shared" si="2"/>
        <v>0.20387121752019755</v>
      </c>
      <c r="R16" s="1"/>
      <c r="S16" s="1"/>
    </row>
    <row r="17" spans="1:19" ht="16.5">
      <c r="A17" s="18">
        <f t="shared" si="3"/>
        <v>60</v>
      </c>
      <c r="B17" s="19">
        <f t="shared" si="2"/>
        <v>0.04397596779762314</v>
      </c>
      <c r="C17" s="19">
        <f t="shared" si="2"/>
        <v>0.05546877771548902</v>
      </c>
      <c r="D17" s="19">
        <f t="shared" si="2"/>
        <v>0.0667691774805187</v>
      </c>
      <c r="E17" s="19">
        <f t="shared" si="2"/>
        <v>0.07788737854839477</v>
      </c>
      <c r="F17" s="19">
        <f t="shared" si="2"/>
        <v>0.08883282508840494</v>
      </c>
      <c r="G17" s="19">
        <f t="shared" si="2"/>
        <v>0.09961426952480237</v>
      </c>
      <c r="H17" s="19">
        <f t="shared" si="2"/>
        <v>0.11023983895900921</v>
      </c>
      <c r="I17" s="19">
        <f t="shared" si="2"/>
        <v>0.12071709376617311</v>
      </c>
      <c r="J17" s="19">
        <f t="shared" si="2"/>
        <v>0.13105307945000383</v>
      </c>
      <c r="K17" s="19">
        <f t="shared" si="2"/>
        <v>0.14125437266840044</v>
      </c>
      <c r="L17" s="19">
        <f t="shared" si="2"/>
        <v>0.1513271222011682</v>
      </c>
      <c r="M17" s="19">
        <f t="shared" si="2"/>
        <v>0.16127708551375047</v>
      </c>
      <c r="N17" s="19">
        <f t="shared" si="2"/>
        <v>0.17110966147648793</v>
      </c>
      <c r="O17" s="19">
        <f t="shared" si="2"/>
        <v>0.18082991971338092</v>
      </c>
      <c r="P17" s="19">
        <f t="shared" si="2"/>
        <v>0.19044262699182674</v>
      </c>
      <c r="Q17" s="19">
        <f t="shared" si="2"/>
        <v>0.19995227100447727</v>
      </c>
      <c r="R17" s="1"/>
      <c r="S17" s="1"/>
    </row>
    <row r="18" spans="2:19" ht="16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6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6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6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6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6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6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6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6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6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16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16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ht="16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6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16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6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6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6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6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16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6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6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6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6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6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6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6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6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6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6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6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6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6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2">
    <mergeCell ref="B6:Q6"/>
    <mergeCell ref="A6:A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2008-05-11T10:59:10Z</dcterms:created>
  <dcterms:modified xsi:type="dcterms:W3CDTF">2008-06-04T09:36:53Z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