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95" activeTab="0"/>
  </bookViews>
  <sheets>
    <sheet name="主資料表" sheetId="1" r:id="rId1"/>
    <sheet name="年度收支平衡圖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<sst xmlns="http://schemas.openxmlformats.org/spreadsheetml/2006/main" count="17" uniqueCount="17">
  <si>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投資年報酬率</t>
  </si>
  <si>
    <t>通貨膨脹率</t>
  </si>
  <si>
    <t>通貨膨脹指數</t>
  </si>
  <si>
    <t>年齡</t>
  </si>
  <si>
    <t>投資收入</t>
  </si>
  <si>
    <t>年收入(薪資)</t>
  </si>
  <si>
    <t>年收入(二)</t>
  </si>
  <si>
    <t>年收入(三)</t>
  </si>
  <si>
    <t>年收入加總</t>
  </si>
  <si>
    <t>年費用(一般家用)</t>
  </si>
  <si>
    <t>房屋貸款</t>
  </si>
  <si>
    <t>年費用加總</t>
  </si>
  <si>
    <t>累積結餘</t>
  </si>
  <si>
    <t>目前可投資金額</t>
  </si>
  <si>
    <t>點我看使用說明</t>
  </si>
  <si>
    <t>年費用(二)</t>
  </si>
  <si>
    <t>年度收支平衡(現金流量)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</si>
</sst>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_ ;[Red]\-#,##0\ "/>
    <numFmt numFmtId="181" formatCode="_-* #,##0_-;\-* #,##0_-;_-* &quot;-&quot;??_-;_-@_-"/>
    <numFmt numFmtId="182" formatCode="0.0_ "/>
    <numFmt numFmtId="183" formatCode="_-* #,##0.0_-;\-* #,##0.0_-;_-* &quot;-&quot;??_-;_-@_-"/>
    <numFmt numFmtId="184" formatCode="0_);[Red]\(0\)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name val="微軟正黑體"/>
      <family val="2"/>
    </font>
    <font>
      <b/>
      <u val="single"/>
      <sz val="12"/>
      <color indexed="12"/>
      <name val="微軟正黑體"/>
      <family val="2"/>
    </font>
    <font>
      <b/>
      <sz val="12"/>
      <color indexed="9"/>
      <name val="微軟正黑體"/>
      <family val="2"/>
    </font>
    <font>
      <b/>
      <sz val="12"/>
      <name val="微軟正黑體"/>
      <family val="2"/>
    </font>
    <font>
      <sz val="12"/>
      <color indexed="12"/>
      <name val="微軟正黑體"/>
      <family val="2"/>
    </font>
    <font>
      <sz val="12"/>
      <color indexed="9"/>
      <name val="微軟正黑體"/>
      <family val="2"/>
    </font>
    <font>
      <sz val="12"/>
      <color indexed="10"/>
      <name val="微軟正黑體"/>
      <family val="2"/>
    </font>
    <font>
      <sz val="13.25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75"/>
      <color indexed="8"/>
      <name val="細明體"/>
      <family val="3"/>
    </font>
    <font>
      <sz val="10.75"/>
      <color indexed="12"/>
      <name val="微軟正黑體"/>
      <family val="2"/>
    </font>
    <font>
      <b/>
      <sz val="13.25"/>
      <color indexed="6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medium">
        <color indexed="9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/>
    </xf>
    <xf numFmtId="179" fontId="5" fillId="34" borderId="11" xfId="39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81" fontId="5" fillId="34" borderId="11" xfId="33" applyNumberFormat="1" applyFont="1" applyFill="1" applyBorder="1" applyAlignment="1">
      <alignment vertical="center"/>
    </xf>
    <xf numFmtId="0" fontId="6" fillId="0" borderId="0" xfId="45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>
      <alignment vertical="center"/>
    </xf>
    <xf numFmtId="180" fontId="8" fillId="36" borderId="15" xfId="33" applyNumberFormat="1" applyFont="1" applyFill="1" applyBorder="1" applyAlignment="1">
      <alignment horizontal="center" vertical="center"/>
    </xf>
    <xf numFmtId="180" fontId="8" fillId="33" borderId="15" xfId="33" applyNumberFormat="1" applyFont="1" applyFill="1" applyBorder="1" applyAlignment="1">
      <alignment horizontal="center" vertical="center"/>
    </xf>
    <xf numFmtId="180" fontId="8" fillId="33" borderId="16" xfId="33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vertical="center"/>
    </xf>
    <xf numFmtId="182" fontId="5" fillId="33" borderId="18" xfId="0" applyNumberFormat="1" applyFont="1" applyFill="1" applyBorder="1" applyAlignment="1">
      <alignment vertical="center"/>
    </xf>
    <xf numFmtId="182" fontId="5" fillId="33" borderId="19" xfId="0" applyNumberFormat="1" applyFont="1" applyFill="1" applyBorder="1" applyAlignment="1">
      <alignment vertical="center"/>
    </xf>
    <xf numFmtId="181" fontId="5" fillId="33" borderId="15" xfId="0" applyNumberFormat="1" applyFont="1" applyFill="1" applyBorder="1" applyAlignment="1">
      <alignment vertical="center"/>
    </xf>
    <xf numFmtId="181" fontId="5" fillId="33" borderId="16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181" fontId="9" fillId="38" borderId="15" xfId="33" applyNumberFormat="1" applyFont="1" applyFill="1" applyBorder="1" applyAlignment="1">
      <alignment vertical="center"/>
    </xf>
    <xf numFmtId="181" fontId="9" fillId="38" borderId="16" xfId="33" applyNumberFormat="1" applyFont="1" applyFill="1" applyBorder="1" applyAlignment="1">
      <alignment vertical="center"/>
    </xf>
    <xf numFmtId="181" fontId="10" fillId="39" borderId="15" xfId="0" applyNumberFormat="1" applyFont="1" applyFill="1" applyBorder="1" applyAlignment="1">
      <alignment vertical="center"/>
    </xf>
    <xf numFmtId="181" fontId="10" fillId="39" borderId="16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0" fontId="7" fillId="40" borderId="14" xfId="0" applyFont="1" applyFill="1" applyBorder="1" applyAlignment="1">
      <alignment vertical="center"/>
    </xf>
    <xf numFmtId="181" fontId="11" fillId="41" borderId="15" xfId="33" applyNumberFormat="1" applyFont="1" applyFill="1" applyBorder="1" applyAlignment="1">
      <alignment vertical="center"/>
    </xf>
    <xf numFmtId="181" fontId="11" fillId="41" borderId="16" xfId="33" applyNumberFormat="1" applyFont="1" applyFill="1" applyBorder="1" applyAlignment="1">
      <alignment vertical="center"/>
    </xf>
    <xf numFmtId="181" fontId="10" fillId="39" borderId="15" xfId="33" applyNumberFormat="1" applyFont="1" applyFill="1" applyBorder="1" applyAlignment="1">
      <alignment vertical="center"/>
    </xf>
    <xf numFmtId="181" fontId="10" fillId="39" borderId="16" xfId="33" applyNumberFormat="1" applyFont="1" applyFill="1" applyBorder="1" applyAlignment="1">
      <alignment vertical="center"/>
    </xf>
    <xf numFmtId="180" fontId="5" fillId="33" borderId="15" xfId="33" applyNumberFormat="1" applyFont="1" applyFill="1" applyBorder="1" applyAlignment="1">
      <alignment vertical="center"/>
    </xf>
    <xf numFmtId="180" fontId="5" fillId="33" borderId="16" xfId="33" applyNumberFormat="1" applyFont="1" applyFill="1" applyBorder="1" applyAlignment="1">
      <alignment vertical="center"/>
    </xf>
    <xf numFmtId="0" fontId="7" fillId="42" borderId="20" xfId="0" applyFont="1" applyFill="1" applyBorder="1" applyAlignment="1">
      <alignment vertical="center"/>
    </xf>
    <xf numFmtId="180" fontId="7" fillId="42" borderId="21" xfId="33" applyNumberFormat="1" applyFont="1" applyFill="1" applyBorder="1" applyAlignment="1">
      <alignment vertical="center"/>
    </xf>
    <xf numFmtId="180" fontId="7" fillId="42" borderId="22" xfId="33" applyNumberFormat="1" applyFont="1" applyFill="1" applyBorder="1" applyAlignment="1">
      <alignment vertical="center"/>
    </xf>
    <xf numFmtId="181" fontId="5" fillId="0" borderId="0" xfId="33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333399"/>
                </a:solidFill>
              </a:rPr>
              <a:t>每年之現金結餘圖</a:t>
            </a:r>
          </a:p>
        </c:rich>
      </c:tx>
      <c:layout>
        <c:manualLayout>
          <c:xMode val="factor"/>
          <c:yMode val="factor"/>
          <c:x val="0.00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825"/>
          <c:w val="0.976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'主資料表'!$B$15:$AK$15</c:f>
              <c:numCache/>
            </c:numRef>
          </c:cat>
          <c:val>
            <c:numRef>
              <c:f>'主資料表'!$B$28:$AK$28</c:f>
              <c:numCache/>
            </c:numRef>
          </c:val>
        </c:ser>
        <c:axId val="15090961"/>
        <c:axId val="1600922"/>
      </c:bar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FF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1"/>
        <c:lblOffset val="100"/>
        <c:tickLblSkip val="2"/>
        <c:noMultiLvlLbl val="0"/>
      </c:catAx>
      <c:valAx>
        <c:axId val="1600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FF"/>
                    </a:solidFill>
                  </a:rPr>
                  <a:t>金額</a:t>
                </a:r>
                <a:r>
                  <a:rPr lang="en-US" cap="none" sz="1075" b="0" i="0" u="none" baseline="0">
                    <a:solidFill>
                      <a:srgbClr val="0000FF"/>
                    </a:solidFill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年度收支平衡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現金流量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)</a:t>
            </a:r>
          </a:p>
        </c:rich>
      </c:tx>
      <c:layout>
        <c:manualLayout>
          <c:xMode val="factor"/>
          <c:yMode val="factor"/>
          <c:x val="-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'主資料表'!$B$15:$AK$15</c:f>
              <c:numCach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</c:numCache>
            </c:numRef>
          </c:cat>
          <c:val>
            <c:numRef>
              <c:f>'主資料表'!$B$27:$AK$27</c:f>
              <c:numCache>
                <c:ptCount val="36"/>
                <c:pt idx="0">
                  <c:v>108778.93123098603</c:v>
                </c:pt>
                <c:pt idx="1">
                  <c:v>95656.82435408444</c:v>
                </c:pt>
                <c:pt idx="2">
                  <c:v>321048.46049952344</c:v>
                </c:pt>
                <c:pt idx="3">
                  <c:v>324026.20934053976</c:v>
                </c:pt>
                <c:pt idx="4">
                  <c:v>326788.0555288582</c:v>
                </c:pt>
                <c:pt idx="5">
                  <c:v>329307.6444010639</c:v>
                </c:pt>
                <c:pt idx="6">
                  <c:v>331556.33127164375</c:v>
                </c:pt>
                <c:pt idx="7">
                  <c:v>333502.9945982401</c:v>
                </c:pt>
                <c:pt idx="8">
                  <c:v>335113.8341274613</c:v>
                </c:pt>
                <c:pt idx="9">
                  <c:v>336352.1528182472</c:v>
                </c:pt>
                <c:pt idx="10">
                  <c:v>337178.1212435083</c:v>
                </c:pt>
                <c:pt idx="11">
                  <c:v>337548.5230667861</c:v>
                </c:pt>
                <c:pt idx="12">
                  <c:v>337416.48007840174</c:v>
                </c:pt>
                <c:pt idx="13">
                  <c:v>336731.15515427245</c:v>
                </c:pt>
                <c:pt idx="14">
                  <c:v>335437.4313696048</c:v>
                </c:pt>
                <c:pt idx="15">
                  <c:v>333475.5653582236</c:v>
                </c:pt>
                <c:pt idx="16">
                  <c:v>330780.81285551284</c:v>
                </c:pt>
                <c:pt idx="17">
                  <c:v>327283.0241979575</c:v>
                </c:pt>
                <c:pt idx="18">
                  <c:v>322906.2073740782</c:v>
                </c:pt>
                <c:pt idx="19">
                  <c:v>317568.05602909415</c:v>
                </c:pt>
                <c:pt idx="20">
                  <c:v>311179.43961781287</c:v>
                </c:pt>
                <c:pt idx="21">
                  <c:v>303643.8526757569</c:v>
                </c:pt>
                <c:pt idx="22">
                  <c:v>294856.8199361076</c:v>
                </c:pt>
                <c:pt idx="23">
                  <c:v>284705.25375821185</c:v>
                </c:pt>
                <c:pt idx="24">
                  <c:v>273066.76005062857</c:v>
                </c:pt>
                <c:pt idx="25">
                  <c:v>259808.8885662735</c:v>
                </c:pt>
                <c:pt idx="26">
                  <c:v>244788.32311740238</c:v>
                </c:pt>
                <c:pt idx="27">
                  <c:v>227850.00690193824</c:v>
                </c:pt>
                <c:pt idx="28">
                  <c:v>208826.1977479395</c:v>
                </c:pt>
                <c:pt idx="29">
                  <c:v>187535.44766749768</c:v>
                </c:pt>
                <c:pt idx="30">
                  <c:v>163781.5006626153</c:v>
                </c:pt>
                <c:pt idx="31">
                  <c:v>137352.10224097664</c:v>
                </c:pt>
                <c:pt idx="32">
                  <c:v>108017.71357611334</c:v>
                </c:pt>
                <c:pt idx="33">
                  <c:v>75530.12268117862</c:v>
                </c:pt>
                <c:pt idx="34">
                  <c:v>39620.94435502915</c:v>
                </c:pt>
                <c:pt idx="35">
                  <c:v>-2.60770320892334E-08</c:v>
                </c:pt>
              </c:numCache>
            </c:numRef>
          </c:val>
        </c:ser>
        <c:axId val="14408299"/>
        <c:axId val="62565828"/>
      </c:bar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299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76200</xdr:rowOff>
    </xdr:from>
    <xdr:to>
      <xdr:col>9</xdr:col>
      <xdr:colOff>885825</xdr:colOff>
      <xdr:row>13</xdr:row>
      <xdr:rowOff>9525</xdr:rowOff>
    </xdr:to>
    <xdr:graphicFrame>
      <xdr:nvGraphicFramePr>
        <xdr:cNvPr id="1" name="圖表 1"/>
        <xdr:cNvGraphicFramePr/>
      </xdr:nvGraphicFramePr>
      <xdr:xfrm>
        <a:off x="2952750" y="76200"/>
        <a:ext cx="8791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Retirement/Retirem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="115" zoomScaleNormal="115" zoomScalePageLayoutView="0" workbookViewId="0" topLeftCell="A1">
      <pane xSplit="24240" topLeftCell="AK1" activePane="topLeft" state="split"/>
      <selection pane="topLeft" activeCell="B23" sqref="B23"/>
      <selection pane="topRight" activeCell="AK27" sqref="AK27"/>
    </sheetView>
  </sheetViews>
  <sheetFormatPr defaultColWidth="9.00390625" defaultRowHeight="16.5"/>
  <cols>
    <col min="1" max="1" width="20.625" style="3" customWidth="1"/>
    <col min="2" max="2" width="16.875" style="3" bestFit="1" customWidth="1"/>
    <col min="3" max="22" width="15.00390625" style="3" bestFit="1" customWidth="1"/>
    <col min="23" max="25" width="16.375" style="3" bestFit="1" customWidth="1"/>
    <col min="26" max="36" width="15.00390625" style="3" bestFit="1" customWidth="1"/>
    <col min="37" max="37" width="14.50390625" style="3" bestFit="1" customWidth="1"/>
    <col min="38" max="16384" width="9.00390625" style="3" customWidth="1"/>
  </cols>
  <sheetData>
    <row r="1" spans="1:2" ht="17.25" thickBot="1" thickTop="1">
      <c r="A1" s="1" t="s">
        <v>0</v>
      </c>
      <c r="B1" s="2">
        <v>0.08</v>
      </c>
    </row>
    <row r="2" spans="1:2" ht="16.5" thickBot="1">
      <c r="A2" s="4" t="s">
        <v>1</v>
      </c>
      <c r="B2" s="2">
        <v>0.02</v>
      </c>
    </row>
    <row r="3" spans="1:2" ht="16.5" thickBot="1">
      <c r="A3" s="5" t="s">
        <v>13</v>
      </c>
      <c r="B3" s="6">
        <v>15000000.000000002</v>
      </c>
    </row>
    <row r="4" ht="16.5" thickTop="1"/>
    <row r="6" ht="16.5">
      <c r="A6" s="7" t="s">
        <v>14</v>
      </c>
    </row>
    <row r="14" ht="16.5" thickBot="1"/>
    <row r="15" spans="1:37" ht="17.25" thickBot="1">
      <c r="A15" s="8" t="s">
        <v>3</v>
      </c>
      <c r="B15" s="9">
        <v>58</v>
      </c>
      <c r="C15" s="10">
        <f aca="true" t="shared" si="0" ref="C15:AK15">B15+1</f>
        <v>59</v>
      </c>
      <c r="D15" s="10">
        <f t="shared" si="0"/>
        <v>60</v>
      </c>
      <c r="E15" s="10">
        <f t="shared" si="0"/>
        <v>61</v>
      </c>
      <c r="F15" s="10">
        <f t="shared" si="0"/>
        <v>62</v>
      </c>
      <c r="G15" s="10">
        <f t="shared" si="0"/>
        <v>63</v>
      </c>
      <c r="H15" s="10">
        <f t="shared" si="0"/>
        <v>64</v>
      </c>
      <c r="I15" s="10">
        <f t="shared" si="0"/>
        <v>65</v>
      </c>
      <c r="J15" s="10">
        <f t="shared" si="0"/>
        <v>66</v>
      </c>
      <c r="K15" s="10">
        <f t="shared" si="0"/>
        <v>67</v>
      </c>
      <c r="L15" s="10">
        <f t="shared" si="0"/>
        <v>68</v>
      </c>
      <c r="M15" s="10">
        <f t="shared" si="0"/>
        <v>69</v>
      </c>
      <c r="N15" s="10">
        <f t="shared" si="0"/>
        <v>70</v>
      </c>
      <c r="O15" s="10">
        <f t="shared" si="0"/>
        <v>71</v>
      </c>
      <c r="P15" s="10">
        <f t="shared" si="0"/>
        <v>72</v>
      </c>
      <c r="Q15" s="10">
        <f t="shared" si="0"/>
        <v>73</v>
      </c>
      <c r="R15" s="10">
        <f t="shared" si="0"/>
        <v>74</v>
      </c>
      <c r="S15" s="10">
        <f t="shared" si="0"/>
        <v>75</v>
      </c>
      <c r="T15" s="10">
        <f t="shared" si="0"/>
        <v>76</v>
      </c>
      <c r="U15" s="10">
        <f t="shared" si="0"/>
        <v>77</v>
      </c>
      <c r="V15" s="10">
        <f t="shared" si="0"/>
        <v>78</v>
      </c>
      <c r="W15" s="10">
        <f t="shared" si="0"/>
        <v>79</v>
      </c>
      <c r="X15" s="10">
        <f t="shared" si="0"/>
        <v>80</v>
      </c>
      <c r="Y15" s="10">
        <f t="shared" si="0"/>
        <v>81</v>
      </c>
      <c r="Z15" s="10">
        <f t="shared" si="0"/>
        <v>82</v>
      </c>
      <c r="AA15" s="10">
        <f t="shared" si="0"/>
        <v>83</v>
      </c>
      <c r="AB15" s="10">
        <f t="shared" si="0"/>
        <v>84</v>
      </c>
      <c r="AC15" s="10">
        <f t="shared" si="0"/>
        <v>85</v>
      </c>
      <c r="AD15" s="10">
        <f t="shared" si="0"/>
        <v>86</v>
      </c>
      <c r="AE15" s="10">
        <f t="shared" si="0"/>
        <v>87</v>
      </c>
      <c r="AF15" s="10">
        <f t="shared" si="0"/>
        <v>88</v>
      </c>
      <c r="AG15" s="10">
        <f t="shared" si="0"/>
        <v>89</v>
      </c>
      <c r="AH15" s="10">
        <f t="shared" si="0"/>
        <v>90</v>
      </c>
      <c r="AI15" s="10">
        <f t="shared" si="0"/>
        <v>91</v>
      </c>
      <c r="AJ15" s="10">
        <f t="shared" si="0"/>
        <v>92</v>
      </c>
      <c r="AK15" s="11">
        <f t="shared" si="0"/>
        <v>93</v>
      </c>
    </row>
    <row r="16" spans="1:37" ht="17.25" thickBot="1">
      <c r="A16" s="12" t="s">
        <v>2</v>
      </c>
      <c r="B16" s="13">
        <v>100</v>
      </c>
      <c r="C16" s="13">
        <f aca="true" t="shared" si="1" ref="C16:AK16">B16*(1+$B$2)</f>
        <v>102</v>
      </c>
      <c r="D16" s="13">
        <f t="shared" si="1"/>
        <v>104.04</v>
      </c>
      <c r="E16" s="13">
        <f t="shared" si="1"/>
        <v>106.1208</v>
      </c>
      <c r="F16" s="13">
        <f t="shared" si="1"/>
        <v>108.243216</v>
      </c>
      <c r="G16" s="13">
        <f t="shared" si="1"/>
        <v>110.40808032000001</v>
      </c>
      <c r="H16" s="13">
        <f t="shared" si="1"/>
        <v>112.61624192640001</v>
      </c>
      <c r="I16" s="13">
        <f t="shared" si="1"/>
        <v>114.868566764928</v>
      </c>
      <c r="J16" s="13">
        <f t="shared" si="1"/>
        <v>117.16593810022657</v>
      </c>
      <c r="K16" s="13">
        <f t="shared" si="1"/>
        <v>119.5092568622311</v>
      </c>
      <c r="L16" s="13">
        <f t="shared" si="1"/>
        <v>121.89944199947573</v>
      </c>
      <c r="M16" s="13">
        <f t="shared" si="1"/>
        <v>124.33743083946524</v>
      </c>
      <c r="N16" s="13">
        <f t="shared" si="1"/>
        <v>126.82417945625456</v>
      </c>
      <c r="O16" s="13">
        <f t="shared" si="1"/>
        <v>129.36066304537965</v>
      </c>
      <c r="P16" s="13">
        <f t="shared" si="1"/>
        <v>131.94787630628724</v>
      </c>
      <c r="Q16" s="13">
        <f t="shared" si="1"/>
        <v>134.586833832413</v>
      </c>
      <c r="R16" s="13">
        <f t="shared" si="1"/>
        <v>137.27857050906127</v>
      </c>
      <c r="S16" s="13">
        <f t="shared" si="1"/>
        <v>140.0241419192425</v>
      </c>
      <c r="T16" s="13">
        <f t="shared" si="1"/>
        <v>142.82462475762736</v>
      </c>
      <c r="U16" s="13">
        <f t="shared" si="1"/>
        <v>145.6811172527799</v>
      </c>
      <c r="V16" s="13">
        <f t="shared" si="1"/>
        <v>148.5947395978355</v>
      </c>
      <c r="W16" s="13">
        <f t="shared" si="1"/>
        <v>151.56663438979223</v>
      </c>
      <c r="X16" s="13">
        <f t="shared" si="1"/>
        <v>154.59796707758807</v>
      </c>
      <c r="Y16" s="13">
        <f t="shared" si="1"/>
        <v>157.68992641913982</v>
      </c>
      <c r="Z16" s="13">
        <f t="shared" si="1"/>
        <v>160.84372494752262</v>
      </c>
      <c r="AA16" s="13">
        <f t="shared" si="1"/>
        <v>164.06059944647308</v>
      </c>
      <c r="AB16" s="13">
        <f t="shared" si="1"/>
        <v>167.34181143540255</v>
      </c>
      <c r="AC16" s="13">
        <f t="shared" si="1"/>
        <v>170.6886476641106</v>
      </c>
      <c r="AD16" s="13">
        <f t="shared" si="1"/>
        <v>174.1024206173928</v>
      </c>
      <c r="AE16" s="13">
        <f t="shared" si="1"/>
        <v>177.58446902974066</v>
      </c>
      <c r="AF16" s="13">
        <f t="shared" si="1"/>
        <v>181.13615841033547</v>
      </c>
      <c r="AG16" s="13">
        <f t="shared" si="1"/>
        <v>184.75888157854217</v>
      </c>
      <c r="AH16" s="13">
        <f t="shared" si="1"/>
        <v>188.45405921011303</v>
      </c>
      <c r="AI16" s="13">
        <f t="shared" si="1"/>
        <v>192.2231403943153</v>
      </c>
      <c r="AJ16" s="13">
        <f t="shared" si="1"/>
        <v>196.0676032022016</v>
      </c>
      <c r="AK16" s="14">
        <f t="shared" si="1"/>
        <v>199.98895526624565</v>
      </c>
    </row>
    <row r="17" spans="1:37" ht="17.25" thickBot="1">
      <c r="A17" s="8" t="s">
        <v>4</v>
      </c>
      <c r="B17" s="15">
        <f>B3*B1</f>
        <v>1200000.0000000002</v>
      </c>
      <c r="C17" s="15">
        <f aca="true" t="shared" si="2" ref="C17:AK17">B28*$B$1</f>
        <v>1208702.314498479</v>
      </c>
      <c r="D17" s="15">
        <f t="shared" si="2"/>
        <v>1216354.8604468058</v>
      </c>
      <c r="E17" s="15">
        <f t="shared" si="2"/>
        <v>1242038.7372867677</v>
      </c>
      <c r="F17" s="15">
        <f t="shared" si="2"/>
        <v>1267960.8340340108</v>
      </c>
      <c r="G17" s="15">
        <f t="shared" si="2"/>
        <v>1294103.8784763196</v>
      </c>
      <c r="H17" s="15">
        <f t="shared" si="2"/>
        <v>1320448.4900284046</v>
      </c>
      <c r="I17" s="15">
        <f t="shared" si="2"/>
        <v>1346972.996530136</v>
      </c>
      <c r="J17" s="15">
        <f t="shared" si="2"/>
        <v>1373653.2360979954</v>
      </c>
      <c r="K17" s="15">
        <f t="shared" si="2"/>
        <v>1400462.342828192</v>
      </c>
      <c r="L17" s="15">
        <f t="shared" si="2"/>
        <v>1427370.515053652</v>
      </c>
      <c r="M17" s="15">
        <f t="shared" si="2"/>
        <v>1454344.7647531326</v>
      </c>
      <c r="N17" s="15">
        <f t="shared" si="2"/>
        <v>1481348.6465984753</v>
      </c>
      <c r="O17" s="15">
        <f t="shared" si="2"/>
        <v>1508341.9650047475</v>
      </c>
      <c r="P17" s="15">
        <f t="shared" si="2"/>
        <v>1535280.4574170893</v>
      </c>
      <c r="Q17" s="15">
        <f t="shared" si="2"/>
        <v>1562115.451926658</v>
      </c>
      <c r="R17" s="15">
        <f t="shared" si="2"/>
        <v>1588793.497155316</v>
      </c>
      <c r="S17" s="15">
        <f t="shared" si="2"/>
        <v>1615255.9621837568</v>
      </c>
      <c r="T17" s="15">
        <f t="shared" si="2"/>
        <v>1641438.6041195935</v>
      </c>
      <c r="U17" s="15">
        <f t="shared" si="2"/>
        <v>1667271.1007095198</v>
      </c>
      <c r="V17" s="15">
        <f t="shared" si="2"/>
        <v>1692676.545191847</v>
      </c>
      <c r="W17" s="15">
        <f t="shared" si="2"/>
        <v>1717570.900361272</v>
      </c>
      <c r="X17" s="15">
        <f t="shared" si="2"/>
        <v>1741862.4085753327</v>
      </c>
      <c r="Y17" s="15">
        <f t="shared" si="2"/>
        <v>1765450.9541702215</v>
      </c>
      <c r="Z17" s="15">
        <f t="shared" si="2"/>
        <v>1788227.3744708784</v>
      </c>
      <c r="AA17" s="15">
        <f t="shared" si="2"/>
        <v>1810072.7152749286</v>
      </c>
      <c r="AB17" s="15">
        <f t="shared" si="2"/>
        <v>1830857.4263602304</v>
      </c>
      <c r="AC17" s="15">
        <f t="shared" si="2"/>
        <v>1850440.4922096226</v>
      </c>
      <c r="AD17" s="15">
        <f t="shared" si="2"/>
        <v>1868668.4927617777</v>
      </c>
      <c r="AE17" s="15">
        <f t="shared" si="2"/>
        <v>1885374.5885816128</v>
      </c>
      <c r="AF17" s="15">
        <f t="shared" si="2"/>
        <v>1900377.4243950127</v>
      </c>
      <c r="AG17" s="15">
        <f t="shared" si="2"/>
        <v>1913479.9444480217</v>
      </c>
      <c r="AH17" s="15">
        <f t="shared" si="2"/>
        <v>1924468.1126272997</v>
      </c>
      <c r="AI17" s="15">
        <f t="shared" si="2"/>
        <v>1933109.5297133888</v>
      </c>
      <c r="AJ17" s="15">
        <f t="shared" si="2"/>
        <v>1939151.939527883</v>
      </c>
      <c r="AK17" s="16">
        <f t="shared" si="2"/>
        <v>1942321.6150762853</v>
      </c>
    </row>
    <row r="18" spans="1:37" ht="17.25" thickBot="1">
      <c r="A18" s="17" t="s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</row>
    <row r="19" spans="1:37" ht="17.25" thickBot="1">
      <c r="A19" s="17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</row>
    <row r="20" spans="1:37" ht="17.25" thickBot="1">
      <c r="A20" s="17" t="s">
        <v>7</v>
      </c>
      <c r="B20" s="18"/>
      <c r="C20" s="18"/>
      <c r="D20" s="18">
        <v>240000</v>
      </c>
      <c r="E20" s="18">
        <v>240000</v>
      </c>
      <c r="F20" s="18">
        <v>240000</v>
      </c>
      <c r="G20" s="18">
        <v>240000</v>
      </c>
      <c r="H20" s="18">
        <v>240000</v>
      </c>
      <c r="I20" s="18">
        <v>240000</v>
      </c>
      <c r="J20" s="18">
        <v>240000</v>
      </c>
      <c r="K20" s="18">
        <v>240000</v>
      </c>
      <c r="L20" s="18">
        <v>240000</v>
      </c>
      <c r="M20" s="18">
        <v>240000</v>
      </c>
      <c r="N20" s="18">
        <v>240000</v>
      </c>
      <c r="O20" s="18">
        <v>240000</v>
      </c>
      <c r="P20" s="18">
        <v>240000</v>
      </c>
      <c r="Q20" s="18">
        <v>240000</v>
      </c>
      <c r="R20" s="18">
        <v>240000</v>
      </c>
      <c r="S20" s="18">
        <v>240000</v>
      </c>
      <c r="T20" s="18">
        <v>240000</v>
      </c>
      <c r="U20" s="18">
        <v>240000</v>
      </c>
      <c r="V20" s="18">
        <v>240000</v>
      </c>
      <c r="W20" s="18">
        <v>240000</v>
      </c>
      <c r="X20" s="18">
        <v>240000</v>
      </c>
      <c r="Y20" s="18">
        <v>240000</v>
      </c>
      <c r="Z20" s="18">
        <v>240000</v>
      </c>
      <c r="AA20" s="18">
        <v>240000</v>
      </c>
      <c r="AB20" s="18">
        <v>240000</v>
      </c>
      <c r="AC20" s="18">
        <v>240000</v>
      </c>
      <c r="AD20" s="18">
        <v>240000</v>
      </c>
      <c r="AE20" s="18">
        <v>240000</v>
      </c>
      <c r="AF20" s="18">
        <v>240000</v>
      </c>
      <c r="AG20" s="18">
        <v>240000</v>
      </c>
      <c r="AH20" s="18">
        <v>240000</v>
      </c>
      <c r="AI20" s="18">
        <v>240000</v>
      </c>
      <c r="AJ20" s="18">
        <v>240000</v>
      </c>
      <c r="AK20" s="18">
        <v>240000</v>
      </c>
    </row>
    <row r="21" spans="1:37" ht="17.25" thickBot="1">
      <c r="A21" s="8" t="s">
        <v>8</v>
      </c>
      <c r="B21" s="20">
        <f aca="true" t="shared" si="3" ref="B21:AK21">SUM(B17:B20)</f>
        <v>1200000.0000000002</v>
      </c>
      <c r="C21" s="20">
        <f t="shared" si="3"/>
        <v>1208702.314498479</v>
      </c>
      <c r="D21" s="20">
        <f t="shared" si="3"/>
        <v>1456354.8604468058</v>
      </c>
      <c r="E21" s="20">
        <f t="shared" si="3"/>
        <v>1482038.7372867677</v>
      </c>
      <c r="F21" s="20">
        <f t="shared" si="3"/>
        <v>1507960.8340340108</v>
      </c>
      <c r="G21" s="20">
        <f t="shared" si="3"/>
        <v>1534103.8784763196</v>
      </c>
      <c r="H21" s="20">
        <f t="shared" si="3"/>
        <v>1560448.4900284046</v>
      </c>
      <c r="I21" s="20">
        <f t="shared" si="3"/>
        <v>1586972.996530136</v>
      </c>
      <c r="J21" s="20">
        <f t="shared" si="3"/>
        <v>1613653.2360979954</v>
      </c>
      <c r="K21" s="20">
        <f t="shared" si="3"/>
        <v>1640462.342828192</v>
      </c>
      <c r="L21" s="20">
        <f t="shared" si="3"/>
        <v>1667370.515053652</v>
      </c>
      <c r="M21" s="20">
        <f t="shared" si="3"/>
        <v>1694344.7647531326</v>
      </c>
      <c r="N21" s="20">
        <f t="shared" si="3"/>
        <v>1721348.6465984753</v>
      </c>
      <c r="O21" s="20">
        <f t="shared" si="3"/>
        <v>1748341.9650047475</v>
      </c>
      <c r="P21" s="20">
        <f t="shared" si="3"/>
        <v>1775280.4574170893</v>
      </c>
      <c r="Q21" s="20">
        <f t="shared" si="3"/>
        <v>1802115.451926658</v>
      </c>
      <c r="R21" s="20">
        <f t="shared" si="3"/>
        <v>1828793.497155316</v>
      </c>
      <c r="S21" s="20">
        <f t="shared" si="3"/>
        <v>1855255.9621837568</v>
      </c>
      <c r="T21" s="20">
        <f t="shared" si="3"/>
        <v>1881438.6041195935</v>
      </c>
      <c r="U21" s="20">
        <f t="shared" si="3"/>
        <v>1907271.1007095198</v>
      </c>
      <c r="V21" s="20">
        <f t="shared" si="3"/>
        <v>1932676.545191847</v>
      </c>
      <c r="W21" s="20">
        <f t="shared" si="3"/>
        <v>1957570.900361272</v>
      </c>
      <c r="X21" s="20">
        <f t="shared" si="3"/>
        <v>1981862.4085753327</v>
      </c>
      <c r="Y21" s="20">
        <f t="shared" si="3"/>
        <v>2005450.9541702215</v>
      </c>
      <c r="Z21" s="20">
        <f t="shared" si="3"/>
        <v>2028227.3744708784</v>
      </c>
      <c r="AA21" s="20">
        <f t="shared" si="3"/>
        <v>2050072.7152749286</v>
      </c>
      <c r="AB21" s="20">
        <f t="shared" si="3"/>
        <v>2070857.4263602304</v>
      </c>
      <c r="AC21" s="20">
        <f t="shared" si="3"/>
        <v>2090440.4922096226</v>
      </c>
      <c r="AD21" s="20">
        <f t="shared" si="3"/>
        <v>2108668.4927617777</v>
      </c>
      <c r="AE21" s="20">
        <f t="shared" si="3"/>
        <v>2125374.588581613</v>
      </c>
      <c r="AF21" s="20">
        <f t="shared" si="3"/>
        <v>2140377.4243950127</v>
      </c>
      <c r="AG21" s="20">
        <f t="shared" si="3"/>
        <v>2153479.9444480217</v>
      </c>
      <c r="AH21" s="20">
        <f t="shared" si="3"/>
        <v>2164468.1126272995</v>
      </c>
      <c r="AI21" s="20">
        <f t="shared" si="3"/>
        <v>2173109.5297133885</v>
      </c>
      <c r="AJ21" s="20">
        <f t="shared" si="3"/>
        <v>2179151.939527883</v>
      </c>
      <c r="AK21" s="21">
        <f t="shared" si="3"/>
        <v>2182321.6150762853</v>
      </c>
    </row>
    <row r="22" spans="1:37" ht="8.25" customHeight="1" thickBo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4"/>
    </row>
    <row r="23" spans="1:37" ht="17.25" thickBot="1">
      <c r="A23" s="25" t="s">
        <v>9</v>
      </c>
      <c r="B23" s="26">
        <v>1091221.0687690142</v>
      </c>
      <c r="C23" s="26">
        <f>B23</f>
        <v>1091221.0687690142</v>
      </c>
      <c r="D23" s="26">
        <f aca="true" t="shared" si="4" ref="D23:AK23">C23</f>
        <v>1091221.0687690142</v>
      </c>
      <c r="E23" s="26">
        <f t="shared" si="4"/>
        <v>1091221.0687690142</v>
      </c>
      <c r="F23" s="26">
        <f t="shared" si="4"/>
        <v>1091221.0687690142</v>
      </c>
      <c r="G23" s="26">
        <f t="shared" si="4"/>
        <v>1091221.0687690142</v>
      </c>
      <c r="H23" s="26">
        <f t="shared" si="4"/>
        <v>1091221.0687690142</v>
      </c>
      <c r="I23" s="26">
        <f t="shared" si="4"/>
        <v>1091221.0687690142</v>
      </c>
      <c r="J23" s="26">
        <f t="shared" si="4"/>
        <v>1091221.0687690142</v>
      </c>
      <c r="K23" s="26">
        <f t="shared" si="4"/>
        <v>1091221.0687690142</v>
      </c>
      <c r="L23" s="26">
        <f t="shared" si="4"/>
        <v>1091221.0687690142</v>
      </c>
      <c r="M23" s="26">
        <f t="shared" si="4"/>
        <v>1091221.0687690142</v>
      </c>
      <c r="N23" s="26">
        <f t="shared" si="4"/>
        <v>1091221.0687690142</v>
      </c>
      <c r="O23" s="26">
        <f t="shared" si="4"/>
        <v>1091221.0687690142</v>
      </c>
      <c r="P23" s="26">
        <f t="shared" si="4"/>
        <v>1091221.0687690142</v>
      </c>
      <c r="Q23" s="26">
        <f t="shared" si="4"/>
        <v>1091221.0687690142</v>
      </c>
      <c r="R23" s="26">
        <f t="shared" si="4"/>
        <v>1091221.0687690142</v>
      </c>
      <c r="S23" s="26">
        <f t="shared" si="4"/>
        <v>1091221.0687690142</v>
      </c>
      <c r="T23" s="26">
        <f t="shared" si="4"/>
        <v>1091221.0687690142</v>
      </c>
      <c r="U23" s="26">
        <f t="shared" si="4"/>
        <v>1091221.0687690142</v>
      </c>
      <c r="V23" s="26">
        <f t="shared" si="4"/>
        <v>1091221.0687690142</v>
      </c>
      <c r="W23" s="26">
        <f t="shared" si="4"/>
        <v>1091221.0687690142</v>
      </c>
      <c r="X23" s="26">
        <f t="shared" si="4"/>
        <v>1091221.0687690142</v>
      </c>
      <c r="Y23" s="26">
        <f t="shared" si="4"/>
        <v>1091221.0687690142</v>
      </c>
      <c r="Z23" s="26">
        <f t="shared" si="4"/>
        <v>1091221.0687690142</v>
      </c>
      <c r="AA23" s="26">
        <f t="shared" si="4"/>
        <v>1091221.0687690142</v>
      </c>
      <c r="AB23" s="26">
        <f t="shared" si="4"/>
        <v>1091221.0687690142</v>
      </c>
      <c r="AC23" s="26">
        <f t="shared" si="4"/>
        <v>1091221.0687690142</v>
      </c>
      <c r="AD23" s="26">
        <f t="shared" si="4"/>
        <v>1091221.0687690142</v>
      </c>
      <c r="AE23" s="26">
        <f t="shared" si="4"/>
        <v>1091221.0687690142</v>
      </c>
      <c r="AF23" s="26">
        <f t="shared" si="4"/>
        <v>1091221.0687690142</v>
      </c>
      <c r="AG23" s="26">
        <f t="shared" si="4"/>
        <v>1091221.0687690142</v>
      </c>
      <c r="AH23" s="26">
        <f t="shared" si="4"/>
        <v>1091221.0687690142</v>
      </c>
      <c r="AI23" s="26">
        <f t="shared" si="4"/>
        <v>1091221.0687690142</v>
      </c>
      <c r="AJ23" s="26">
        <f t="shared" si="4"/>
        <v>1091221.0687690142</v>
      </c>
      <c r="AK23" s="26">
        <f t="shared" si="4"/>
        <v>1091221.0687690142</v>
      </c>
    </row>
    <row r="24" spans="1:37" ht="17.25" thickBot="1">
      <c r="A24" s="25" t="s">
        <v>15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7"/>
    </row>
    <row r="25" spans="1:37" ht="17.25" thickBot="1">
      <c r="A25" s="25" t="s">
        <v>10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/>
    </row>
    <row r="26" spans="1:37" ht="17.25" thickBot="1">
      <c r="A26" s="8" t="s">
        <v>11</v>
      </c>
      <c r="B26" s="28">
        <f aca="true" t="shared" si="5" ref="B26:AK26">(B23+B24)*(B16/100)+B25</f>
        <v>1091221.0687690142</v>
      </c>
      <c r="C26" s="28">
        <f t="shared" si="5"/>
        <v>1113045.4901443946</v>
      </c>
      <c r="D26" s="28">
        <f t="shared" si="5"/>
        <v>1135306.3999472824</v>
      </c>
      <c r="E26" s="28">
        <f t="shared" si="5"/>
        <v>1158012.527946228</v>
      </c>
      <c r="F26" s="28">
        <f t="shared" si="5"/>
        <v>1181172.7785051526</v>
      </c>
      <c r="G26" s="28">
        <f t="shared" si="5"/>
        <v>1204796.2340752557</v>
      </c>
      <c r="H26" s="28">
        <f t="shared" si="5"/>
        <v>1228892.1587567609</v>
      </c>
      <c r="I26" s="28">
        <f t="shared" si="5"/>
        <v>1253470.001931896</v>
      </c>
      <c r="J26" s="28">
        <f t="shared" si="5"/>
        <v>1278539.4019705341</v>
      </c>
      <c r="K26" s="28">
        <f t="shared" si="5"/>
        <v>1304110.1900099448</v>
      </c>
      <c r="L26" s="28">
        <f t="shared" si="5"/>
        <v>1330192.3938101437</v>
      </c>
      <c r="M26" s="28">
        <f t="shared" si="5"/>
        <v>1356796.2416863465</v>
      </c>
      <c r="N26" s="28">
        <f t="shared" si="5"/>
        <v>1383932.1665200735</v>
      </c>
      <c r="O26" s="28">
        <f t="shared" si="5"/>
        <v>1411610.809850475</v>
      </c>
      <c r="P26" s="28">
        <f t="shared" si="5"/>
        <v>1439843.0260474845</v>
      </c>
      <c r="Q26" s="28">
        <f t="shared" si="5"/>
        <v>1468639.8865684343</v>
      </c>
      <c r="R26" s="28">
        <f t="shared" si="5"/>
        <v>1498012.684299803</v>
      </c>
      <c r="S26" s="28">
        <f t="shared" si="5"/>
        <v>1527972.9379857993</v>
      </c>
      <c r="T26" s="28">
        <f t="shared" si="5"/>
        <v>1558532.3967455153</v>
      </c>
      <c r="U26" s="28">
        <f t="shared" si="5"/>
        <v>1589703.0446804257</v>
      </c>
      <c r="V26" s="28">
        <f t="shared" si="5"/>
        <v>1621497.1055740342</v>
      </c>
      <c r="W26" s="28">
        <f t="shared" si="5"/>
        <v>1653927.0476855151</v>
      </c>
      <c r="X26" s="28">
        <f t="shared" si="5"/>
        <v>1687005.588639225</v>
      </c>
      <c r="Y26" s="28">
        <f t="shared" si="5"/>
        <v>1720745.7004120096</v>
      </c>
      <c r="Z26" s="28">
        <f t="shared" si="5"/>
        <v>1755160.6144202498</v>
      </c>
      <c r="AA26" s="28">
        <f t="shared" si="5"/>
        <v>1790263.826708655</v>
      </c>
      <c r="AB26" s="28">
        <f t="shared" si="5"/>
        <v>1826069.103242828</v>
      </c>
      <c r="AC26" s="28">
        <f t="shared" si="5"/>
        <v>1862590.4853076844</v>
      </c>
      <c r="AD26" s="28">
        <f t="shared" si="5"/>
        <v>1899842.2950138382</v>
      </c>
      <c r="AE26" s="28">
        <f t="shared" si="5"/>
        <v>1937839.1409141151</v>
      </c>
      <c r="AF26" s="28">
        <f t="shared" si="5"/>
        <v>1976595.9237323974</v>
      </c>
      <c r="AG26" s="28">
        <f t="shared" si="5"/>
        <v>2016127.842207045</v>
      </c>
      <c r="AH26" s="28">
        <f t="shared" si="5"/>
        <v>2056450.3990511862</v>
      </c>
      <c r="AI26" s="28">
        <f t="shared" si="5"/>
        <v>2097579.40703221</v>
      </c>
      <c r="AJ26" s="28">
        <f t="shared" si="5"/>
        <v>2139530.995172854</v>
      </c>
      <c r="AK26" s="29">
        <f t="shared" si="5"/>
        <v>2182321.6150763114</v>
      </c>
    </row>
    <row r="27" spans="1:37" ht="17.25" thickBot="1">
      <c r="A27" s="22" t="s">
        <v>16</v>
      </c>
      <c r="B27" s="30">
        <f aca="true" t="shared" si="6" ref="B27:AK27">B21-B26</f>
        <v>108778.93123098603</v>
      </c>
      <c r="C27" s="30">
        <f t="shared" si="6"/>
        <v>95656.82435408444</v>
      </c>
      <c r="D27" s="30">
        <f t="shared" si="6"/>
        <v>321048.46049952344</v>
      </c>
      <c r="E27" s="30">
        <f t="shared" si="6"/>
        <v>324026.20934053976</v>
      </c>
      <c r="F27" s="30">
        <f t="shared" si="6"/>
        <v>326788.0555288582</v>
      </c>
      <c r="G27" s="30">
        <f t="shared" si="6"/>
        <v>329307.6444010639</v>
      </c>
      <c r="H27" s="30">
        <f t="shared" si="6"/>
        <v>331556.33127164375</v>
      </c>
      <c r="I27" s="30">
        <f t="shared" si="6"/>
        <v>333502.9945982401</v>
      </c>
      <c r="J27" s="30">
        <f t="shared" si="6"/>
        <v>335113.8341274613</v>
      </c>
      <c r="K27" s="30">
        <f t="shared" si="6"/>
        <v>336352.1528182472</v>
      </c>
      <c r="L27" s="30">
        <f t="shared" si="6"/>
        <v>337178.1212435083</v>
      </c>
      <c r="M27" s="30">
        <f t="shared" si="6"/>
        <v>337548.5230667861</v>
      </c>
      <c r="N27" s="30">
        <f t="shared" si="6"/>
        <v>337416.48007840174</v>
      </c>
      <c r="O27" s="30">
        <f t="shared" si="6"/>
        <v>336731.15515427245</v>
      </c>
      <c r="P27" s="30">
        <f t="shared" si="6"/>
        <v>335437.4313696048</v>
      </c>
      <c r="Q27" s="30">
        <f t="shared" si="6"/>
        <v>333475.5653582236</v>
      </c>
      <c r="R27" s="30">
        <f t="shared" si="6"/>
        <v>330780.81285551284</v>
      </c>
      <c r="S27" s="30">
        <f t="shared" si="6"/>
        <v>327283.0241979575</v>
      </c>
      <c r="T27" s="30">
        <f t="shared" si="6"/>
        <v>322906.2073740782</v>
      </c>
      <c r="U27" s="30">
        <f t="shared" si="6"/>
        <v>317568.05602909415</v>
      </c>
      <c r="V27" s="30">
        <f t="shared" si="6"/>
        <v>311179.43961781287</v>
      </c>
      <c r="W27" s="30">
        <f t="shared" si="6"/>
        <v>303643.8526757569</v>
      </c>
      <c r="X27" s="30">
        <f t="shared" si="6"/>
        <v>294856.8199361076</v>
      </c>
      <c r="Y27" s="30">
        <f t="shared" si="6"/>
        <v>284705.25375821185</v>
      </c>
      <c r="Z27" s="30">
        <f t="shared" si="6"/>
        <v>273066.76005062857</v>
      </c>
      <c r="AA27" s="30">
        <f t="shared" si="6"/>
        <v>259808.8885662735</v>
      </c>
      <c r="AB27" s="30">
        <f t="shared" si="6"/>
        <v>244788.32311740238</v>
      </c>
      <c r="AC27" s="30">
        <f t="shared" si="6"/>
        <v>227850.00690193824</v>
      </c>
      <c r="AD27" s="30">
        <f t="shared" si="6"/>
        <v>208826.1977479395</v>
      </c>
      <c r="AE27" s="30">
        <f t="shared" si="6"/>
        <v>187535.44766749768</v>
      </c>
      <c r="AF27" s="30">
        <f t="shared" si="6"/>
        <v>163781.5006626153</v>
      </c>
      <c r="AG27" s="30">
        <f t="shared" si="6"/>
        <v>137352.10224097664</v>
      </c>
      <c r="AH27" s="30">
        <f t="shared" si="6"/>
        <v>108017.71357611334</v>
      </c>
      <c r="AI27" s="30">
        <f t="shared" si="6"/>
        <v>75530.12268117862</v>
      </c>
      <c r="AJ27" s="30">
        <f t="shared" si="6"/>
        <v>39620.94435502915</v>
      </c>
      <c r="AK27" s="31">
        <f t="shared" si="6"/>
        <v>-2.60770320892334E-08</v>
      </c>
    </row>
    <row r="28" spans="1:37" ht="16.5">
      <c r="A28" s="32" t="s">
        <v>12</v>
      </c>
      <c r="B28" s="33">
        <f>B3+B27</f>
        <v>15108778.931230988</v>
      </c>
      <c r="C28" s="33">
        <f aca="true" t="shared" si="7" ref="C28:AK28">B28+C27</f>
        <v>15204435.755585073</v>
      </c>
      <c r="D28" s="33">
        <f t="shared" si="7"/>
        <v>15525484.216084596</v>
      </c>
      <c r="E28" s="33">
        <f t="shared" si="7"/>
        <v>15849510.425425135</v>
      </c>
      <c r="F28" s="33">
        <f t="shared" si="7"/>
        <v>16176298.480953993</v>
      </c>
      <c r="G28" s="33">
        <f t="shared" si="7"/>
        <v>16505606.125355057</v>
      </c>
      <c r="H28" s="33">
        <f t="shared" si="7"/>
        <v>16837162.456626702</v>
      </c>
      <c r="I28" s="33">
        <f t="shared" si="7"/>
        <v>17170665.45122494</v>
      </c>
      <c r="J28" s="33">
        <f t="shared" si="7"/>
        <v>17505779.2853524</v>
      </c>
      <c r="K28" s="33">
        <f t="shared" si="7"/>
        <v>17842131.43817065</v>
      </c>
      <c r="L28" s="33">
        <f t="shared" si="7"/>
        <v>18179309.559414156</v>
      </c>
      <c r="M28" s="33">
        <f t="shared" si="7"/>
        <v>18516858.08248094</v>
      </c>
      <c r="N28" s="33">
        <f t="shared" si="7"/>
        <v>18854274.562559344</v>
      </c>
      <c r="O28" s="33">
        <f t="shared" si="7"/>
        <v>19191005.717713617</v>
      </c>
      <c r="P28" s="33">
        <f t="shared" si="7"/>
        <v>19526443.149083223</v>
      </c>
      <c r="Q28" s="33">
        <f t="shared" si="7"/>
        <v>19859918.71444145</v>
      </c>
      <c r="R28" s="33">
        <f t="shared" si="7"/>
        <v>20190699.52729696</v>
      </c>
      <c r="S28" s="33">
        <f t="shared" si="7"/>
        <v>20517982.55149492</v>
      </c>
      <c r="T28" s="33">
        <f t="shared" si="7"/>
        <v>20840888.758868996</v>
      </c>
      <c r="U28" s="33">
        <f t="shared" si="7"/>
        <v>21158456.81489809</v>
      </c>
      <c r="V28" s="33">
        <f t="shared" si="7"/>
        <v>21469636.2545159</v>
      </c>
      <c r="W28" s="33">
        <f t="shared" si="7"/>
        <v>21773280.10719166</v>
      </c>
      <c r="X28" s="33">
        <f t="shared" si="7"/>
        <v>22068136.927127767</v>
      </c>
      <c r="Y28" s="33">
        <f t="shared" si="7"/>
        <v>22352842.180885978</v>
      </c>
      <c r="Z28" s="33">
        <f t="shared" si="7"/>
        <v>22625908.940936606</v>
      </c>
      <c r="AA28" s="33">
        <f t="shared" si="7"/>
        <v>22885717.82950288</v>
      </c>
      <c r="AB28" s="33">
        <f t="shared" si="7"/>
        <v>23130506.152620282</v>
      </c>
      <c r="AC28" s="33">
        <f t="shared" si="7"/>
        <v>23358356.15952222</v>
      </c>
      <c r="AD28" s="33">
        <f t="shared" si="7"/>
        <v>23567182.35727016</v>
      </c>
      <c r="AE28" s="33">
        <f t="shared" si="7"/>
        <v>23754717.804937657</v>
      </c>
      <c r="AF28" s="33">
        <f t="shared" si="7"/>
        <v>23918499.30560027</v>
      </c>
      <c r="AG28" s="33">
        <f t="shared" si="7"/>
        <v>24055851.407841247</v>
      </c>
      <c r="AH28" s="33">
        <f t="shared" si="7"/>
        <v>24163869.12141736</v>
      </c>
      <c r="AI28" s="33">
        <f t="shared" si="7"/>
        <v>24239399.244098537</v>
      </c>
      <c r="AJ28" s="33">
        <f t="shared" si="7"/>
        <v>24279020.188453566</v>
      </c>
      <c r="AK28" s="34">
        <f t="shared" si="7"/>
        <v>24279020.18845354</v>
      </c>
    </row>
    <row r="31" spans="2:37" ht="15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</sheetData>
  <sheetProtection/>
  <hyperlinks>
    <hyperlink ref="A6" r:id="rId1" display="使用說明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Vodtel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Hsiao</dc:creator>
  <cp:keywords/>
  <dc:description/>
  <cp:lastModifiedBy>ASUS</cp:lastModifiedBy>
  <dcterms:created xsi:type="dcterms:W3CDTF">2006-01-12T08:13:16Z</dcterms:created>
  <dcterms:modified xsi:type="dcterms:W3CDTF">2013-06-25T05:29:54Z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