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Stanley\OneDrive\masterhsiao\CatExcel\InflationAdjRate\"/>
    </mc:Choice>
  </mc:AlternateContent>
  <bookViews>
    <workbookView xWindow="0" yWindow="0" windowWidth="15960" windowHeight="5640"/>
  </bookViews>
  <sheets>
    <sheet name="工作表1" sheetId="1" r:id="rId1"/>
  </sheets>
  <definedNames>
    <definedName name="月報酬率">工作表1!$B$5</definedName>
    <definedName name="年報酬率">工作表1!$B$1</definedName>
    <definedName name="每月投入">工作表1!$B$4</definedName>
    <definedName name="通貨膨脹率">工作表1!$B$2</definedName>
    <definedName name="實質報酬率">工作表1!$B$6</definedName>
    <definedName name="學費現值">工作表1!$B$3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E188" i="1"/>
  <c r="E176" i="1"/>
  <c r="E164" i="1"/>
  <c r="E152" i="1"/>
  <c r="B6" i="1" l="1"/>
  <c r="B3" i="1" s="1"/>
  <c r="B4" i="1" s="1"/>
  <c r="B5" i="1"/>
  <c r="C16" i="1" l="1"/>
  <c r="C30" i="1" l="1"/>
  <c r="C143" i="1"/>
  <c r="C111" i="1"/>
  <c r="C79" i="1"/>
  <c r="C47" i="1"/>
  <c r="C186" i="1"/>
  <c r="C142" i="1"/>
  <c r="C42" i="1"/>
  <c r="C123" i="1"/>
  <c r="C91" i="1"/>
  <c r="C59" i="1"/>
  <c r="C182" i="1"/>
  <c r="C94" i="1"/>
  <c r="C151" i="1"/>
  <c r="C135" i="1"/>
  <c r="C119" i="1"/>
  <c r="C103" i="1"/>
  <c r="C87" i="1"/>
  <c r="C71" i="1"/>
  <c r="C55" i="1"/>
  <c r="C39" i="1"/>
  <c r="C19" i="1"/>
  <c r="C166" i="1"/>
  <c r="C122" i="1"/>
  <c r="C78" i="1"/>
  <c r="C133" i="1"/>
  <c r="C127" i="1"/>
  <c r="C95" i="1"/>
  <c r="C63" i="1"/>
  <c r="C27" i="1"/>
  <c r="C102" i="1"/>
  <c r="C139" i="1"/>
  <c r="C107" i="1"/>
  <c r="C75" i="1"/>
  <c r="C43" i="1"/>
  <c r="C23" i="1"/>
  <c r="C138" i="1"/>
  <c r="C147" i="1"/>
  <c r="C131" i="1"/>
  <c r="C115" i="1"/>
  <c r="C99" i="1"/>
  <c r="C83" i="1"/>
  <c r="C67" i="1"/>
  <c r="C51" i="1"/>
  <c r="C35" i="1"/>
  <c r="C11" i="1"/>
  <c r="C158" i="1"/>
  <c r="C118" i="1"/>
  <c r="C74" i="1"/>
  <c r="C101" i="1"/>
  <c r="C174" i="1"/>
  <c r="C154" i="1"/>
  <c r="C134" i="1"/>
  <c r="C110" i="1"/>
  <c r="C90" i="1"/>
  <c r="C62" i="1"/>
  <c r="C14" i="1"/>
  <c r="C61" i="1"/>
  <c r="C170" i="1"/>
  <c r="C150" i="1"/>
  <c r="C126" i="1"/>
  <c r="C106" i="1"/>
  <c r="C86" i="1"/>
  <c r="C46" i="1"/>
  <c r="C10" i="1"/>
  <c r="C96" i="1"/>
  <c r="C31" i="1"/>
  <c r="C15" i="1"/>
  <c r="C178" i="1"/>
  <c r="C162" i="1"/>
  <c r="C146" i="1"/>
  <c r="C130" i="1"/>
  <c r="C114" i="1"/>
  <c r="C98" i="1"/>
  <c r="C82" i="1"/>
  <c r="C58" i="1"/>
  <c r="C26" i="1"/>
  <c r="C125" i="1"/>
  <c r="C148" i="1"/>
  <c r="C70" i="1"/>
  <c r="C54" i="1"/>
  <c r="C38" i="1"/>
  <c r="C22" i="1"/>
  <c r="C145" i="1"/>
  <c r="C121" i="1"/>
  <c r="C57" i="1"/>
  <c r="C163" i="1"/>
  <c r="C66" i="1"/>
  <c r="C50" i="1"/>
  <c r="C34" i="1"/>
  <c r="C18" i="1"/>
  <c r="C141" i="1"/>
  <c r="C105" i="1"/>
  <c r="C80" i="1"/>
  <c r="C137" i="1"/>
  <c r="C117" i="1"/>
  <c r="C89" i="1"/>
  <c r="C29" i="1"/>
  <c r="C175" i="1"/>
  <c r="C76" i="1"/>
  <c r="C109" i="1"/>
  <c r="C81" i="1"/>
  <c r="C25" i="1"/>
  <c r="C180" i="1"/>
  <c r="C168" i="1"/>
  <c r="C129" i="1"/>
  <c r="C113" i="1"/>
  <c r="C97" i="1"/>
  <c r="C77" i="1"/>
  <c r="C45" i="1"/>
  <c r="C13" i="1"/>
  <c r="C144" i="1"/>
  <c r="C40" i="1"/>
  <c r="C108" i="1"/>
  <c r="C136" i="1"/>
  <c r="C93" i="1"/>
  <c r="C73" i="1"/>
  <c r="C41" i="1"/>
  <c r="C32" i="1"/>
  <c r="C153" i="1"/>
  <c r="C60" i="1"/>
  <c r="C132" i="1"/>
  <c r="C12" i="1"/>
  <c r="C85" i="1"/>
  <c r="C69" i="1"/>
  <c r="C53" i="1"/>
  <c r="C37" i="1"/>
  <c r="C21" i="1"/>
  <c r="C48" i="1"/>
  <c r="C112" i="1"/>
  <c r="C159" i="1"/>
  <c r="C185" i="1"/>
  <c r="C104" i="1"/>
  <c r="C171" i="1"/>
  <c r="C165" i="1"/>
  <c r="C152" i="1"/>
  <c r="C56" i="1"/>
  <c r="C65" i="1"/>
  <c r="C49" i="1"/>
  <c r="C33" i="1"/>
  <c r="C17" i="1"/>
  <c r="C64" i="1"/>
  <c r="C128" i="1"/>
  <c r="C164" i="1"/>
  <c r="C20" i="1"/>
  <c r="C124" i="1"/>
  <c r="C24" i="1"/>
  <c r="C36" i="1"/>
  <c r="C181" i="1"/>
  <c r="C28" i="1"/>
  <c r="C169" i="1"/>
  <c r="C9" i="1"/>
  <c r="F9" i="1" s="1"/>
  <c r="C84" i="1"/>
  <c r="C156" i="1"/>
  <c r="C44" i="1"/>
  <c r="C172" i="1"/>
  <c r="C183" i="1"/>
  <c r="C160" i="1"/>
  <c r="C72" i="1"/>
  <c r="C177" i="1"/>
  <c r="C68" i="1"/>
  <c r="C149" i="1"/>
  <c r="C179" i="1"/>
  <c r="C120" i="1"/>
  <c r="C100" i="1"/>
  <c r="C52" i="1"/>
  <c r="C173" i="1"/>
  <c r="C140" i="1"/>
  <c r="C116" i="1"/>
  <c r="C184" i="1"/>
  <c r="C88" i="1"/>
  <c r="C157" i="1"/>
  <c r="C187" i="1"/>
  <c r="C155" i="1"/>
  <c r="C161" i="1"/>
  <c r="C92" i="1"/>
  <c r="C188" i="1"/>
  <c r="C176" i="1"/>
  <c r="C167" i="1"/>
  <c r="D10" i="1"/>
  <c r="F10" i="1" l="1"/>
  <c r="D11" i="1" s="1"/>
  <c r="F11" i="1" s="1"/>
  <c r="D12" i="1" s="1"/>
  <c r="F12" i="1" s="1"/>
  <c r="D13" i="1" l="1"/>
  <c r="F13" i="1" s="1"/>
  <c r="D14" i="1" l="1"/>
  <c r="F14" i="1"/>
  <c r="D15" i="1" s="1"/>
  <c r="F15" i="1" s="1"/>
  <c r="D16" i="1" l="1"/>
  <c r="F16" i="1" s="1"/>
  <c r="D17" i="1" l="1"/>
  <c r="F17" i="1" s="1"/>
  <c r="D18" i="1" l="1"/>
  <c r="F18" i="1" s="1"/>
  <c r="D19" i="1" l="1"/>
  <c r="F19" i="1" s="1"/>
  <c r="D20" i="1" l="1"/>
  <c r="F20" i="1" s="1"/>
  <c r="D21" i="1" l="1"/>
  <c r="F21" i="1" s="1"/>
  <c r="D22" i="1" l="1"/>
  <c r="F22" i="1" s="1"/>
  <c r="D23" i="1" l="1"/>
  <c r="F23" i="1" s="1"/>
  <c r="D24" i="1" l="1"/>
  <c r="F24" i="1" s="1"/>
  <c r="D25" i="1" l="1"/>
  <c r="F25" i="1" s="1"/>
  <c r="D26" i="1" l="1"/>
  <c r="F26" i="1" s="1"/>
  <c r="D27" i="1" l="1"/>
  <c r="F27" i="1" s="1"/>
  <c r="D28" i="1" l="1"/>
  <c r="F28" i="1" s="1"/>
  <c r="D29" i="1" l="1"/>
  <c r="F29" i="1" s="1"/>
  <c r="D30" i="1" l="1"/>
  <c r="F30" i="1" s="1"/>
  <c r="D31" i="1" l="1"/>
  <c r="F31" i="1" s="1"/>
  <c r="D32" i="1" l="1"/>
  <c r="F32" i="1" s="1"/>
  <c r="D33" i="1" l="1"/>
  <c r="F33" i="1" s="1"/>
  <c r="D34" i="1" l="1"/>
  <c r="F34" i="1" s="1"/>
  <c r="D35" i="1" l="1"/>
  <c r="F35" i="1" s="1"/>
  <c r="D36" i="1" l="1"/>
  <c r="F36" i="1" s="1"/>
  <c r="D37" i="1" l="1"/>
  <c r="F37" i="1" s="1"/>
  <c r="D38" i="1" l="1"/>
  <c r="F38" i="1" s="1"/>
  <c r="D39" i="1" l="1"/>
  <c r="F39" i="1" s="1"/>
  <c r="D40" i="1" l="1"/>
  <c r="F40" i="1" s="1"/>
  <c r="D41" i="1" l="1"/>
  <c r="F41" i="1" s="1"/>
  <c r="D42" i="1" l="1"/>
  <c r="F42" i="1" s="1"/>
  <c r="D43" i="1" l="1"/>
  <c r="F43" i="1" s="1"/>
  <c r="D44" i="1" l="1"/>
  <c r="F44" i="1" s="1"/>
  <c r="D45" i="1" l="1"/>
  <c r="F45" i="1" s="1"/>
  <c r="D46" i="1" l="1"/>
  <c r="F46" i="1" s="1"/>
  <c r="D47" i="1" l="1"/>
  <c r="F47" i="1" s="1"/>
  <c r="D48" i="1" l="1"/>
  <c r="F48" i="1" s="1"/>
  <c r="D49" i="1" l="1"/>
  <c r="F49" i="1" s="1"/>
  <c r="D50" i="1" l="1"/>
  <c r="F50" i="1" s="1"/>
  <c r="D51" i="1" l="1"/>
  <c r="F51" i="1" s="1"/>
  <c r="D52" i="1" l="1"/>
  <c r="F52" i="1" s="1"/>
  <c r="D53" i="1" l="1"/>
  <c r="F53" i="1" s="1"/>
  <c r="D54" i="1" l="1"/>
  <c r="F54" i="1" s="1"/>
  <c r="D55" i="1" l="1"/>
  <c r="F55" i="1" s="1"/>
  <c r="D56" i="1" l="1"/>
  <c r="F56" i="1" s="1"/>
  <c r="D57" i="1" l="1"/>
  <c r="F57" i="1" s="1"/>
  <c r="D58" i="1" l="1"/>
  <c r="F58" i="1" s="1"/>
  <c r="D59" i="1" l="1"/>
  <c r="F59" i="1" s="1"/>
  <c r="D60" i="1" l="1"/>
  <c r="F60" i="1" s="1"/>
  <c r="D61" i="1" l="1"/>
  <c r="F61" i="1" s="1"/>
  <c r="D62" i="1" l="1"/>
  <c r="F62" i="1" s="1"/>
  <c r="D63" i="1" l="1"/>
  <c r="F63" i="1" s="1"/>
  <c r="D64" i="1" l="1"/>
  <c r="F64" i="1" s="1"/>
  <c r="D65" i="1" l="1"/>
  <c r="F65" i="1" s="1"/>
  <c r="D66" i="1" l="1"/>
  <c r="F66" i="1" s="1"/>
  <c r="D67" i="1" l="1"/>
  <c r="F67" i="1" s="1"/>
  <c r="D68" i="1" l="1"/>
  <c r="F68" i="1" s="1"/>
  <c r="D69" i="1" l="1"/>
  <c r="F69" i="1" s="1"/>
  <c r="D70" i="1" l="1"/>
  <c r="F70" i="1" s="1"/>
  <c r="D71" i="1" l="1"/>
  <c r="F71" i="1" s="1"/>
  <c r="D72" i="1" l="1"/>
  <c r="F72" i="1" s="1"/>
  <c r="D73" i="1" l="1"/>
  <c r="F73" i="1" s="1"/>
  <c r="D74" i="1" l="1"/>
  <c r="F74" i="1" s="1"/>
  <c r="D75" i="1" l="1"/>
  <c r="F75" i="1" s="1"/>
  <c r="D76" i="1" l="1"/>
  <c r="F76" i="1" s="1"/>
  <c r="D77" i="1" l="1"/>
  <c r="F77" i="1" s="1"/>
  <c r="D78" i="1" l="1"/>
  <c r="F78" i="1" s="1"/>
  <c r="D79" i="1" l="1"/>
  <c r="F79" i="1" s="1"/>
  <c r="D80" i="1" l="1"/>
  <c r="F80" i="1" s="1"/>
  <c r="D81" i="1" l="1"/>
  <c r="F81" i="1" s="1"/>
  <c r="D82" i="1" l="1"/>
  <c r="F82" i="1" s="1"/>
  <c r="D83" i="1" l="1"/>
  <c r="F83" i="1" s="1"/>
  <c r="D84" i="1" l="1"/>
  <c r="F84" i="1" s="1"/>
  <c r="D85" i="1" l="1"/>
  <c r="F85" i="1" s="1"/>
  <c r="D86" i="1" l="1"/>
  <c r="F86" i="1" s="1"/>
  <c r="D87" i="1" l="1"/>
  <c r="F87" i="1" s="1"/>
  <c r="D88" i="1" l="1"/>
  <c r="F88" i="1" s="1"/>
  <c r="D89" i="1" l="1"/>
  <c r="F89" i="1" s="1"/>
  <c r="D90" i="1" l="1"/>
  <c r="F90" i="1" s="1"/>
  <c r="D91" i="1" l="1"/>
  <c r="F91" i="1" s="1"/>
  <c r="D92" i="1" l="1"/>
  <c r="F92" i="1" s="1"/>
  <c r="D93" i="1" l="1"/>
  <c r="F93" i="1" s="1"/>
  <c r="D94" i="1" l="1"/>
  <c r="F94" i="1" s="1"/>
  <c r="D95" i="1" l="1"/>
  <c r="F95" i="1" s="1"/>
  <c r="D96" i="1" l="1"/>
  <c r="F96" i="1" s="1"/>
  <c r="D97" i="1" l="1"/>
  <c r="F97" i="1" s="1"/>
  <c r="D98" i="1" l="1"/>
  <c r="F98" i="1" s="1"/>
  <c r="D99" i="1" l="1"/>
  <c r="F99" i="1" s="1"/>
  <c r="D100" i="1" l="1"/>
  <c r="F100" i="1" s="1"/>
  <c r="D101" i="1" l="1"/>
  <c r="F101" i="1" s="1"/>
  <c r="D102" i="1" l="1"/>
  <c r="F102" i="1" s="1"/>
  <c r="D103" i="1" l="1"/>
  <c r="F103" i="1" s="1"/>
  <c r="D104" i="1" l="1"/>
  <c r="F104" i="1" s="1"/>
  <c r="D105" i="1" l="1"/>
  <c r="F105" i="1" s="1"/>
  <c r="D106" i="1" l="1"/>
  <c r="F106" i="1" s="1"/>
  <c r="D107" i="1" l="1"/>
  <c r="F107" i="1" s="1"/>
  <c r="D108" i="1" l="1"/>
  <c r="F108" i="1" s="1"/>
  <c r="D109" i="1" l="1"/>
  <c r="F109" i="1" s="1"/>
  <c r="D110" i="1" l="1"/>
  <c r="F110" i="1" s="1"/>
  <c r="D111" i="1" l="1"/>
  <c r="F111" i="1" s="1"/>
  <c r="D112" i="1" l="1"/>
  <c r="F112" i="1" s="1"/>
  <c r="D113" i="1" l="1"/>
  <c r="F113" i="1" s="1"/>
  <c r="D114" i="1" l="1"/>
  <c r="F114" i="1" s="1"/>
  <c r="D115" i="1" l="1"/>
  <c r="F115" i="1" s="1"/>
  <c r="D116" i="1" l="1"/>
  <c r="F116" i="1" s="1"/>
  <c r="D117" i="1" l="1"/>
  <c r="F117" i="1" s="1"/>
  <c r="D118" i="1" l="1"/>
  <c r="F118" i="1" s="1"/>
  <c r="D119" i="1" l="1"/>
  <c r="F119" i="1" s="1"/>
  <c r="D120" i="1" l="1"/>
  <c r="F120" i="1" s="1"/>
  <c r="D121" i="1" l="1"/>
  <c r="F121" i="1" s="1"/>
  <c r="D122" i="1" l="1"/>
  <c r="F122" i="1" s="1"/>
  <c r="D123" i="1" l="1"/>
  <c r="F123" i="1" s="1"/>
  <c r="D124" i="1" l="1"/>
  <c r="F124" i="1" s="1"/>
  <c r="D125" i="1" l="1"/>
  <c r="F125" i="1" s="1"/>
  <c r="D126" i="1" l="1"/>
  <c r="F126" i="1" s="1"/>
  <c r="D127" i="1" l="1"/>
  <c r="F127" i="1" s="1"/>
  <c r="D128" i="1" l="1"/>
  <c r="F128" i="1" s="1"/>
  <c r="D129" i="1" l="1"/>
  <c r="F129" i="1" s="1"/>
  <c r="D130" i="1" l="1"/>
  <c r="F130" i="1" s="1"/>
  <c r="D131" i="1" l="1"/>
  <c r="F131" i="1" s="1"/>
  <c r="D132" i="1" l="1"/>
  <c r="F132" i="1" s="1"/>
  <c r="D133" i="1" l="1"/>
  <c r="F133" i="1" s="1"/>
  <c r="D134" i="1" l="1"/>
  <c r="F134" i="1" s="1"/>
  <c r="D135" i="1" l="1"/>
  <c r="F135" i="1" s="1"/>
  <c r="D136" i="1" l="1"/>
  <c r="F136" i="1" s="1"/>
  <c r="D137" i="1" l="1"/>
  <c r="F137" i="1" s="1"/>
  <c r="D138" i="1" l="1"/>
  <c r="F138" i="1" s="1"/>
  <c r="D139" i="1" l="1"/>
  <c r="F139" i="1" s="1"/>
  <c r="D140" i="1" l="1"/>
  <c r="F140" i="1" s="1"/>
  <c r="D141" i="1" l="1"/>
  <c r="F141" i="1" s="1"/>
  <c r="D142" i="1" l="1"/>
  <c r="F142" i="1" s="1"/>
  <c r="D143" i="1" l="1"/>
  <c r="F143" i="1" s="1"/>
  <c r="D144" i="1" l="1"/>
  <c r="F144" i="1" s="1"/>
  <c r="D145" i="1" l="1"/>
  <c r="F145" i="1" s="1"/>
  <c r="D146" i="1" l="1"/>
  <c r="F146" i="1" s="1"/>
  <c r="D147" i="1" l="1"/>
  <c r="F147" i="1" s="1"/>
  <c r="D148" i="1" l="1"/>
  <c r="F148" i="1" s="1"/>
  <c r="D149" i="1" l="1"/>
  <c r="F149" i="1" s="1"/>
  <c r="D150" i="1" l="1"/>
  <c r="F150" i="1" s="1"/>
  <c r="D151" i="1" l="1"/>
  <c r="F151" i="1" s="1"/>
  <c r="D152" i="1" l="1"/>
  <c r="F152" i="1" s="1"/>
  <c r="D153" i="1" l="1"/>
  <c r="F153" i="1" s="1"/>
  <c r="D154" i="1" l="1"/>
  <c r="F154" i="1" s="1"/>
  <c r="D155" i="1" l="1"/>
  <c r="F155" i="1" s="1"/>
  <c r="D156" i="1" l="1"/>
  <c r="F156" i="1" s="1"/>
  <c r="D157" i="1" l="1"/>
  <c r="F157" i="1" s="1"/>
  <c r="D158" i="1" l="1"/>
  <c r="F158" i="1" s="1"/>
  <c r="D159" i="1" l="1"/>
  <c r="F159" i="1" s="1"/>
  <c r="D160" i="1" l="1"/>
  <c r="F160" i="1" s="1"/>
  <c r="D161" i="1" l="1"/>
  <c r="F161" i="1" s="1"/>
  <c r="D162" i="1" l="1"/>
  <c r="F162" i="1" s="1"/>
  <c r="D163" i="1" l="1"/>
  <c r="F163" i="1" s="1"/>
  <c r="D164" i="1" l="1"/>
  <c r="F164" i="1" s="1"/>
  <c r="D165" i="1" l="1"/>
  <c r="F165" i="1" s="1"/>
  <c r="D166" i="1" l="1"/>
  <c r="F166" i="1" s="1"/>
  <c r="D167" i="1" l="1"/>
  <c r="F167" i="1" s="1"/>
  <c r="D168" i="1" l="1"/>
  <c r="F168" i="1" s="1"/>
  <c r="D169" i="1" l="1"/>
  <c r="F169" i="1" s="1"/>
  <c r="D170" i="1" l="1"/>
  <c r="F170" i="1" s="1"/>
  <c r="D171" i="1" l="1"/>
  <c r="F171" i="1" s="1"/>
  <c r="D172" i="1" l="1"/>
  <c r="F172" i="1" s="1"/>
  <c r="D173" i="1" l="1"/>
  <c r="F173" i="1" s="1"/>
  <c r="D174" i="1" l="1"/>
  <c r="F174" i="1" s="1"/>
  <c r="D175" i="1" l="1"/>
  <c r="F175" i="1" s="1"/>
  <c r="D176" i="1" l="1"/>
  <c r="F176" i="1" s="1"/>
  <c r="D177" i="1" l="1"/>
  <c r="F177" i="1" s="1"/>
  <c r="D178" i="1" l="1"/>
  <c r="F178" i="1" s="1"/>
  <c r="D179" i="1" l="1"/>
  <c r="F179" i="1" s="1"/>
  <c r="D180" i="1" l="1"/>
  <c r="F180" i="1" s="1"/>
  <c r="D181" i="1" l="1"/>
  <c r="F181" i="1" s="1"/>
  <c r="D182" i="1" l="1"/>
  <c r="F182" i="1" s="1"/>
  <c r="D183" i="1" l="1"/>
  <c r="F183" i="1" s="1"/>
  <c r="D184" i="1" l="1"/>
  <c r="F184" i="1" s="1"/>
  <c r="D185" i="1" l="1"/>
  <c r="F185" i="1" s="1"/>
  <c r="D186" i="1" l="1"/>
  <c r="F186" i="1" s="1"/>
  <c r="D187" i="1" l="1"/>
  <c r="F187" i="1" s="1"/>
  <c r="D188" i="1" l="1"/>
  <c r="F188" i="1" s="1"/>
</calcChain>
</file>

<file path=xl/sharedStrings.xml><?xml version="1.0" encoding="utf-8"?>
<sst xmlns="http://schemas.openxmlformats.org/spreadsheetml/2006/main" count="12" uniqueCount="12">
  <si>
    <t>投入金額</t>
    <phoneticPr fontId="2" type="noConversion"/>
  </si>
  <si>
    <t>獲利金額</t>
    <phoneticPr fontId="2" type="noConversion"/>
  </si>
  <si>
    <t>結餘</t>
    <phoneticPr fontId="2" type="noConversion"/>
  </si>
  <si>
    <t>學費支出</t>
    <phoneticPr fontId="2" type="noConversion"/>
  </si>
  <si>
    <t>每月投入</t>
    <phoneticPr fontId="2" type="noConversion"/>
  </si>
  <si>
    <t>年報酬率</t>
    <phoneticPr fontId="2" type="noConversion"/>
  </si>
  <si>
    <t>月報酬率</t>
    <phoneticPr fontId="2" type="noConversion"/>
  </si>
  <si>
    <t>學費現值</t>
    <phoneticPr fontId="2" type="noConversion"/>
  </si>
  <si>
    <t>實質報酬率</t>
    <phoneticPr fontId="2" type="noConversion"/>
  </si>
  <si>
    <t>通貨膨脹率</t>
    <phoneticPr fontId="2" type="noConversion"/>
  </si>
  <si>
    <t>年-月</t>
    <phoneticPr fontId="2" type="noConversion"/>
  </si>
  <si>
    <t>月數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</si>
</sst>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3" formatCode="_-* #,##0.00_-;\-* #,##0.00_-;_-* &quot;-&quot;??_-;_-@_-"/>
    <numFmt numFmtId="176" formatCode="#,##0_ ;[Red]\-#,##0\ "/>
    <numFmt numFmtId="177" formatCode="0.0000%"/>
    <numFmt numFmtId="178" formatCode="_-* #,##0_-;\-* #,##0_-;_-* &quot;-&quot;??_-;_-@_-"/>
    <numFmt numFmtId="180" formatCode="0.000000%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0" fontId="3" fillId="2" borderId="1" xfId="0" applyNumberFormat="1" applyFont="1" applyFill="1" applyBorder="1">
      <alignment vertical="center"/>
    </xf>
    <xf numFmtId="178" fontId="3" fillId="0" borderId="1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80" fontId="3" fillId="0" borderId="1" xfId="2" applyNumberFormat="1" applyFont="1" applyBorder="1">
      <alignment vertical="center"/>
    </xf>
    <xf numFmtId="8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工作表1!$F$8</c:f>
              <c:strCache>
                <c:ptCount val="1"/>
                <c:pt idx="0">
                  <c:v>結餘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工作表1!$F$9:$F$188</c:f>
              <c:numCache>
                <c:formatCode>#,##0_ ;[Red]\-#,##0\ </c:formatCode>
                <c:ptCount val="180"/>
                <c:pt idx="0">
                  <c:v>5585.6537734265285</c:v>
                </c:pt>
                <c:pt idx="1">
                  <c:v>11202.889645371721</c:v>
                </c:pt>
                <c:pt idx="2">
                  <c:v>16851.886185612238</c:v>
                </c:pt>
                <c:pt idx="3">
                  <c:v>22532.822973584225</c:v>
                </c:pt>
                <c:pt idx="4">
                  <c:v>28245.880604092064</c:v>
                </c:pt>
                <c:pt idx="5">
                  <c:v>33991.240693049418</c:v>
                </c:pt>
                <c:pt idx="6">
                  <c:v>39769.085883252737</c:v>
                </c:pt>
                <c:pt idx="7">
                  <c:v>45579.599850187384</c:v>
                </c:pt>
                <c:pt idx="8">
                  <c:v>51422.967307866631</c:v>
                </c:pt>
                <c:pt idx="9">
                  <c:v>57299.37401470363</c:v>
                </c:pt>
                <c:pt idx="10">
                  <c:v>63209.006779416603</c:v>
                </c:pt>
                <c:pt idx="11">
                  <c:v>69152.053466967438</c:v>
                </c:pt>
                <c:pt idx="12">
                  <c:v>75128.703004533818</c:v>
                </c:pt>
                <c:pt idx="13">
                  <c:v>81139.145387515178</c:v>
                </c:pt>
                <c:pt idx="14">
                  <c:v>87183.571685572533</c:v>
                </c:pt>
                <c:pt idx="15">
                  <c:v>93262.174048702553</c:v>
                </c:pt>
                <c:pt idx="16">
                  <c:v>99375.145713345948</c:v>
                </c:pt>
                <c:pt idx="17">
                  <c:v>105522.68100853032</c:v>
                </c:pt>
                <c:pt idx="18">
                  <c:v>111704.97536204786</c:v>
                </c:pt>
                <c:pt idx="19">
                  <c:v>117922.22530666793</c:v>
                </c:pt>
                <c:pt idx="20">
                  <c:v>124174.62848638471</c:v>
                </c:pt>
                <c:pt idx="21">
                  <c:v>130462.38366270029</c:v>
                </c:pt>
                <c:pt idx="22">
                  <c:v>136785.69072094315</c:v>
                </c:pt>
                <c:pt idx="23">
                  <c:v>143144.75067662253</c:v>
                </c:pt>
                <c:pt idx="24">
                  <c:v>149539.76568181854</c:v>
                </c:pt>
                <c:pt idx="25">
                  <c:v>155970.93903160858</c:v>
                </c:pt>
                <c:pt idx="26">
                  <c:v>162438.47517052994</c:v>
                </c:pt>
                <c:pt idx="27">
                  <c:v>168942.57969907907</c:v>
                </c:pt>
                <c:pt idx="28">
                  <c:v>175483.45938024748</c:v>
                </c:pt>
                <c:pt idx="29">
                  <c:v>182061.32214609475</c:v>
                </c:pt>
                <c:pt idx="30">
                  <c:v>188676.37710435851</c:v>
                </c:pt>
                <c:pt idx="31">
                  <c:v>195328.83454510197</c:v>
                </c:pt>
                <c:pt idx="32">
                  <c:v>202018.90594739892</c:v>
                </c:pt>
                <c:pt idx="33">
                  <c:v>208746.80398605659</c:v>
                </c:pt>
                <c:pt idx="34">
                  <c:v>215512.74253837645</c:v>
                </c:pt>
                <c:pt idx="35">
                  <c:v>222316.93669095339</c:v>
                </c:pt>
                <c:pt idx="36">
                  <c:v>229159.60274651312</c:v>
                </c:pt>
                <c:pt idx="37">
                  <c:v>236040.95823078847</c:v>
                </c:pt>
                <c:pt idx="38">
                  <c:v>242961.22189943431</c:v>
                </c:pt>
                <c:pt idx="39">
                  <c:v>249920.61374498185</c:v>
                </c:pt>
                <c:pt idx="40">
                  <c:v>256919.35500383205</c:v>
                </c:pt>
                <c:pt idx="41">
                  <c:v>263957.66816328862</c:v>
                </c:pt>
                <c:pt idx="42">
                  <c:v>271035.77696863085</c:v>
                </c:pt>
                <c:pt idx="43">
                  <c:v>278153.9064302264</c:v>
                </c:pt>
                <c:pt idx="44">
                  <c:v>285312.28283068415</c:v>
                </c:pt>
                <c:pt idx="45">
                  <c:v>292511.13373204786</c:v>
                </c:pt>
                <c:pt idx="46">
                  <c:v>299750.68798303016</c:v>
                </c:pt>
                <c:pt idx="47">
                  <c:v>307031.17572628753</c:v>
                </c:pt>
                <c:pt idx="48">
                  <c:v>314352.82840573648</c:v>
                </c:pt>
                <c:pt idx="49">
                  <c:v>321715.8787739111</c:v>
                </c:pt>
                <c:pt idx="50">
                  <c:v>329120.5608993622</c:v>
                </c:pt>
                <c:pt idx="51">
                  <c:v>336567.11017409811</c:v>
                </c:pt>
                <c:pt idx="52">
                  <c:v>344055.76332106785</c:v>
                </c:pt>
                <c:pt idx="53">
                  <c:v>351586.75840168638</c:v>
                </c:pt>
                <c:pt idx="54">
                  <c:v>359160.33482340258</c:v>
                </c:pt>
                <c:pt idx="55">
                  <c:v>366776.73334730981</c:v>
                </c:pt>
                <c:pt idx="56">
                  <c:v>374436.19609579962</c:v>
                </c:pt>
                <c:pt idx="57">
                  <c:v>382138.96656025882</c:v>
                </c:pt>
                <c:pt idx="58">
                  <c:v>389885.28960880986</c:v>
                </c:pt>
                <c:pt idx="59">
                  <c:v>397675.41149409523</c:v>
                </c:pt>
                <c:pt idx="60">
                  <c:v>405509.57986110559</c:v>
                </c:pt>
                <c:pt idx="61">
                  <c:v>413388.04375505244</c:v>
                </c:pt>
                <c:pt idx="62">
                  <c:v>421311.05362928507</c:v>
                </c:pt>
                <c:pt idx="63">
                  <c:v>429278.86135325249</c:v>
                </c:pt>
                <c:pt idx="64">
                  <c:v>437291.72022051009</c:v>
                </c:pt>
                <c:pt idx="65">
                  <c:v>445349.88495677197</c:v>
                </c:pt>
                <c:pt idx="66">
                  <c:v>453453.61172800831</c:v>
                </c:pt>
                <c:pt idx="67">
                  <c:v>461603.15814858902</c:v>
                </c:pt>
                <c:pt idx="68">
                  <c:v>469798.7832894731</c:v>
                </c:pt>
                <c:pt idx="69">
                  <c:v>478040.74768644443</c:v>
                </c:pt>
                <c:pt idx="70">
                  <c:v>486329.31334839406</c:v>
                </c:pt>
                <c:pt idx="71">
                  <c:v>494664.74376564939</c:v>
                </c:pt>
                <c:pt idx="72">
                  <c:v>503047.30391835049</c:v>
                </c:pt>
                <c:pt idx="73">
                  <c:v>511477.26028487366</c:v>
                </c:pt>
                <c:pt idx="74">
                  <c:v>519954.88085030258</c:v>
                </c:pt>
                <c:pt idx="75">
                  <c:v>528480.43511494773</c:v>
                </c:pt>
                <c:pt idx="76">
                  <c:v>537054.19410291337</c:v>
                </c:pt>
                <c:pt idx="77">
                  <c:v>545676.43037071358</c:v>
                </c:pt>
                <c:pt idx="78">
                  <c:v>554347.41801593651</c:v>
                </c:pt>
                <c:pt idx="79">
                  <c:v>563067.43268595787</c:v>
                </c:pt>
                <c:pt idx="80">
                  <c:v>571836.75158670382</c:v>
                </c:pt>
                <c:pt idx="81">
                  <c:v>580655.65349146316</c:v>
                </c:pt>
                <c:pt idx="82">
                  <c:v>589524.41874974931</c:v>
                </c:pt>
                <c:pt idx="83">
                  <c:v>598443.32929621253</c:v>
                </c:pt>
                <c:pt idx="84">
                  <c:v>607412.66865960276</c:v>
                </c:pt>
                <c:pt idx="85">
                  <c:v>616432.72197178251</c:v>
                </c:pt>
                <c:pt idx="86">
                  <c:v>625503.77597679151</c:v>
                </c:pt>
                <c:pt idx="87">
                  <c:v>634626.11903996184</c:v>
                </c:pt>
                <c:pt idx="88">
                  <c:v>643800.0411570851</c:v>
                </c:pt>
                <c:pt idx="89">
                  <c:v>653025.8339636313</c:v>
                </c:pt>
                <c:pt idx="90">
                  <c:v>662303.79074401979</c:v>
                </c:pt>
                <c:pt idx="91">
                  <c:v>671634.20644094271</c:v>
                </c:pt>
                <c:pt idx="92">
                  <c:v>681017.3776647409</c:v>
                </c:pt>
                <c:pt idx="93">
                  <c:v>690453.60270283336</c:v>
                </c:pt>
                <c:pt idx="94">
                  <c:v>699943.18152919947</c:v>
                </c:pt>
                <c:pt idx="95">
                  <c:v>709486.41581391508</c:v>
                </c:pt>
                <c:pt idx="96">
                  <c:v>719083.60893274262</c:v>
                </c:pt>
                <c:pt idx="97">
                  <c:v>728735.06597677502</c:v>
                </c:pt>
                <c:pt idx="98">
                  <c:v>738441.09376213467</c:v>
                </c:pt>
                <c:pt idx="99">
                  <c:v>748202.00083972688</c:v>
                </c:pt>
                <c:pt idx="100">
                  <c:v>758018.09750504873</c:v>
                </c:pt>
                <c:pt idx="101">
                  <c:v>767889.69580805313</c:v>
                </c:pt>
                <c:pt idx="102">
                  <c:v>777817.10956306884</c:v>
                </c:pt>
                <c:pt idx="103">
                  <c:v>787800.65435877629</c:v>
                </c:pt>
                <c:pt idx="104">
                  <c:v>797840.64756824041</c:v>
                </c:pt>
                <c:pt idx="105">
                  <c:v>807937.40835899941</c:v>
                </c:pt>
                <c:pt idx="106">
                  <c:v>818091.25770321116</c:v>
                </c:pt>
                <c:pt idx="107">
                  <c:v>828302.51838785689</c:v>
                </c:pt>
                <c:pt idx="108">
                  <c:v>838571.5150250023</c:v>
                </c:pt>
                <c:pt idx="109">
                  <c:v>848898.57406211691</c:v>
                </c:pt>
                <c:pt idx="110">
                  <c:v>859284.02379245171</c:v>
                </c:pt>
                <c:pt idx="111">
                  <c:v>869728.19436547544</c:v>
                </c:pt>
                <c:pt idx="112">
                  <c:v>880231.41779736988</c:v>
                </c:pt>
                <c:pt idx="113">
                  <c:v>890794.02798158466</c:v>
                </c:pt>
                <c:pt idx="114">
                  <c:v>901416.36069945141</c:v>
                </c:pt>
                <c:pt idx="115">
                  <c:v>912098.75363085838</c:v>
                </c:pt>
                <c:pt idx="116">
                  <c:v>922841.54636498494</c:v>
                </c:pt>
                <c:pt idx="117">
                  <c:v>933645.08041109703</c:v>
                </c:pt>
                <c:pt idx="118">
                  <c:v>944509.6992094036</c:v>
                </c:pt>
                <c:pt idx="119">
                  <c:v>955435.74814197456</c:v>
                </c:pt>
                <c:pt idx="120">
                  <c:v>966423.57454372011</c:v>
                </c:pt>
                <c:pt idx="121">
                  <c:v>977473.52771343279</c:v>
                </c:pt>
                <c:pt idx="122">
                  <c:v>988585.95892489096</c:v>
                </c:pt>
                <c:pt idx="123">
                  <c:v>999761.22143802629</c:v>
                </c:pt>
                <c:pt idx="124">
                  <c:v>1010999.6705101533</c:v>
                </c:pt>
                <c:pt idx="125">
                  <c:v>1022301.6634072631</c:v>
                </c:pt>
                <c:pt idx="126">
                  <c:v>1033667.5594153806</c:v>
                </c:pt>
                <c:pt idx="127">
                  <c:v>1045097.719851986</c:v>
                </c:pt>
                <c:pt idx="128">
                  <c:v>1056592.5080775016</c:v>
                </c:pt>
                <c:pt idx="129">
                  <c:v>1068152.2895068415</c:v>
                </c:pt>
                <c:pt idx="130">
                  <c:v>1079777.4316210295</c:v>
                </c:pt>
                <c:pt idx="131">
                  <c:v>1091468.3039788804</c:v>
                </c:pt>
                <c:pt idx="132">
                  <c:v>1103225.2782287481</c:v>
                </c:pt>
                <c:pt idx="133">
                  <c:v>1115048.7281203407</c:v>
                </c:pt>
                <c:pt idx="134">
                  <c:v>1126939.029516601</c:v>
                </c:pt>
                <c:pt idx="135">
                  <c:v>1138896.5604056558</c:v>
                </c:pt>
                <c:pt idx="136">
                  <c:v>1150921.7009128316</c:v>
                </c:pt>
                <c:pt idx="137">
                  <c:v>1163014.8333127392</c:v>
                </c:pt>
                <c:pt idx="138">
                  <c:v>1175176.3420414249</c:v>
                </c:pt>
                <c:pt idx="139">
                  <c:v>1187406.6137085927</c:v>
                </c:pt>
                <c:pt idx="140">
                  <c:v>1199706.0371098942</c:v>
                </c:pt>
                <c:pt idx="141">
                  <c:v>1212075.003239288</c:v>
                </c:pt>
                <c:pt idx="142">
                  <c:v>1224513.9053014691</c:v>
                </c:pt>
                <c:pt idx="143">
                  <c:v>856550.60035560606</c:v>
                </c:pt>
                <c:pt idx="144">
                  <c:v>866979.31575511245</c:v>
                </c:pt>
                <c:pt idx="145">
                  <c:v>877466.99662769155</c:v>
                </c:pt>
                <c:pt idx="146">
                  <c:v>888013.97637270088</c:v>
                </c:pt>
                <c:pt idx="147">
                  <c:v>898620.59027458658</c:v>
                </c:pt>
                <c:pt idx="148">
                  <c:v>909287.17551354156</c:v>
                </c:pt>
                <c:pt idx="149">
                  <c:v>920014.07117622474</c:v>
                </c:pt>
                <c:pt idx="150">
                  <c:v>930801.61826654023</c:v>
                </c:pt>
                <c:pt idx="151">
                  <c:v>941650.15971647785</c:v>
                </c:pt>
                <c:pt idx="152">
                  <c:v>952560.0403970147</c:v>
                </c:pt>
                <c:pt idx="153">
                  <c:v>963531.60712907859</c:v>
                </c:pt>
                <c:pt idx="154">
                  <c:v>974565.20869457326</c:v>
                </c:pt>
                <c:pt idx="155">
                  <c:v>597579.20671132708</c:v>
                </c:pt>
                <c:pt idx="156">
                  <c:v>606543.6601999898</c:v>
                </c:pt>
                <c:pt idx="157">
                  <c:v>615558.80001199606</c:v>
                </c:pt>
                <c:pt idx="158">
                  <c:v>624624.91273518722</c:v>
                </c:pt>
                <c:pt idx="159">
                  <c:v>633742.28657781379</c:v>
                </c:pt>
                <c:pt idx="160">
                  <c:v>642911.211377698</c:v>
                </c:pt>
                <c:pt idx="161">
                  <c:v>652131.97861144692</c:v>
                </c:pt>
                <c:pt idx="162">
                  <c:v>661404.88140371884</c:v>
                </c:pt>
                <c:pt idx="163">
                  <c:v>670730.21453654161</c:v>
                </c:pt>
                <c:pt idx="164">
                  <c:v>680108.27445868333</c:v>
                </c:pt>
                <c:pt idx="165">
                  <c:v>689539.35929507657</c:v>
                </c:pt>
                <c:pt idx="166">
                  <c:v>699023.76885629573</c:v>
                </c:pt>
                <c:pt idx="167">
                  <c:v>312718.17572922609</c:v>
                </c:pt>
                <c:pt idx="168">
                  <c:v>320071.98353350983</c:v>
                </c:pt>
                <c:pt idx="169">
                  <c:v>327467.37083627004</c:v>
                </c:pt>
                <c:pt idx="170">
                  <c:v>334904.57273403619</c:v>
                </c:pt>
                <c:pt idx="171">
                  <c:v>342383.82565260783</c:v>
                </c:pt>
                <c:pt idx="172">
                  <c:v>349905.36735457025</c:v>
                </c:pt>
                <c:pt idx="173">
                  <c:v>357469.43694685301</c:v>
                </c:pt>
                <c:pt idx="174">
                  <c:v>365076.27488833095</c:v>
                </c:pt>
                <c:pt idx="175">
                  <c:v>372726.12299746845</c:v>
                </c:pt>
                <c:pt idx="176">
                  <c:v>380419.22446000658</c:v>
                </c:pt>
                <c:pt idx="177">
                  <c:v>388155.82383669395</c:v>
                </c:pt>
                <c:pt idx="178">
                  <c:v>395936.16707106121</c:v>
                </c:pt>
                <c:pt idx="179">
                  <c:v>7.4123818194493651E-10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0-4B9E-9608-508E26E68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752040"/>
        <c:axId val="166752432"/>
      </c:barChart>
      <c:catAx>
        <c:axId val="166752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6752432"/>
        <c:crosses val="autoZero"/>
        <c:auto val="1"/>
        <c:lblAlgn val="ctr"/>
        <c:lblOffset val="100"/>
        <c:noMultiLvlLbl val="0"/>
      </c:catAx>
      <c:valAx>
        <c:axId val="16675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675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asterhsiao.com.tw/CatExcel/InflationAdjRate/InflationAdjRate.php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292100</xdr:colOff>
      <xdr:row>0</xdr:row>
      <xdr:rowOff>0</xdr:rowOff>
    </xdr:from>
    <xdr:to>
      <xdr:col>14</xdr:col>
      <xdr:colOff>132080</xdr:colOff>
      <xdr:row>13</xdr:row>
      <xdr:rowOff>167640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</xdr:colOff>
      <xdr:row>0</xdr:row>
      <xdr:rowOff>12701</xdr:rowOff>
    </xdr:from>
    <xdr:to>
      <xdr:col>5</xdr:col>
      <xdr:colOff>1</xdr:colOff>
      <xdr:row>4</xdr:row>
      <xdr:rowOff>11485</xdr:rowOff>
    </xdr:to>
    <xdr:pic>
      <xdr:nvPicPr>
        <xdr:cNvPr id="4" name="圖片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47EB6A-B508-4990-82E3-E3D1B4D4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151" y="12701"/>
          <a:ext cx="1917700" cy="7861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格1" displayName="表格1" ref="A8:F188" totalsRowShown="0" headerRowDxfId="7" dataDxfId="6">
  <tableColumns count="6">
    <tableColumn id="1" name="月數" dataDxfId="2"/>
    <tableColumn id="6" name="年-月" dataDxfId="0">
      <calculatedColumnFormula>IF(MOD(表格1[[#This Row],[月數]],12)&lt;&gt;0, INT(表格1[[#This Row],[月數]]/12)&amp;"年"&amp;MOD(表格1[[#This Row],[月數]],12)&amp;"月", (INT(表格1[[#This Row],[月數]]/12)-1)&amp;"年"&amp;"12月")</calculatedColumnFormula>
    </tableColumn>
    <tableColumn id="2" name="投入金額" dataDxfId="1">
      <calculatedColumnFormula>每月投入</calculatedColumnFormula>
    </tableColumn>
    <tableColumn id="3" name="獲利金額" dataDxfId="5">
      <calculatedColumnFormula>F8*月報酬率</calculatedColumnFormula>
    </tableColumn>
    <tableColumn id="4" name="學費支出" dataDxfId="4"/>
    <tableColumn id="5" name="結餘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abSelected="1" workbookViewId="0">
      <pane ySplit="4680" topLeftCell="A186"/>
      <selection activeCell="B3" sqref="B3"/>
      <selection pane="bottomLeft" activeCell="G190" sqref="G190"/>
    </sheetView>
  </sheetViews>
  <sheetFormatPr defaultColWidth="8.90625" defaultRowHeight="15.5" x14ac:dyDescent="0.4"/>
  <cols>
    <col min="1" max="1" width="15.453125" style="1" bestFit="1" customWidth="1"/>
    <col min="2" max="2" width="15" style="1" customWidth="1"/>
    <col min="3" max="3" width="12.1796875" style="1" customWidth="1"/>
    <col min="4" max="4" width="13.54296875" style="1" customWidth="1"/>
    <col min="5" max="5" width="13.90625" style="1" bestFit="1" customWidth="1"/>
    <col min="6" max="6" width="11.26953125" style="1" customWidth="1"/>
    <col min="7" max="8" width="8.90625" style="1"/>
    <col min="9" max="9" width="9" style="1" bestFit="1" customWidth="1"/>
    <col min="10" max="16384" width="8.90625" style="1"/>
  </cols>
  <sheetData>
    <row r="1" spans="1:6" x14ac:dyDescent="0.4">
      <c r="A1" s="4" t="s">
        <v>5</v>
      </c>
      <c r="B1" s="5">
        <v>7.0000000000000007E-2</v>
      </c>
    </row>
    <row r="2" spans="1:6" x14ac:dyDescent="0.4">
      <c r="A2" s="4" t="s">
        <v>9</v>
      </c>
      <c r="B2" s="5">
        <v>0.02</v>
      </c>
    </row>
    <row r="3" spans="1:6" x14ac:dyDescent="0.4">
      <c r="A3" s="4" t="s">
        <v>7</v>
      </c>
      <c r="B3" s="6">
        <f>300000*(1/(1+實質報酬率)^12+ 1/(1+實質報酬率)^13+1/(1+實質報酬率)^14+1/(1+實質報酬率)^15)</f>
        <v>629830.95625384932</v>
      </c>
    </row>
    <row r="4" spans="1:6" x14ac:dyDescent="0.4">
      <c r="A4" s="4" t="s">
        <v>4</v>
      </c>
      <c r="B4" s="6">
        <f>PMT(月報酬率,15*12,-學費現值)</f>
        <v>5585.6537734265285</v>
      </c>
      <c r="D4" s="9"/>
    </row>
    <row r="5" spans="1:6" x14ac:dyDescent="0.4">
      <c r="A5" s="4" t="s">
        <v>6</v>
      </c>
      <c r="B5" s="7">
        <f>NOMINAL(年報酬率,12)/12</f>
        <v>5.6541453874052738E-3</v>
      </c>
    </row>
    <row r="6" spans="1:6" x14ac:dyDescent="0.4">
      <c r="A6" s="4" t="s">
        <v>8</v>
      </c>
      <c r="B6" s="8">
        <f>(年報酬率-通貨膨脹率)/(1+通貨膨脹率)</f>
        <v>4.9019607843137254E-2</v>
      </c>
    </row>
    <row r="8" spans="1:6" x14ac:dyDescent="0.4">
      <c r="A8" s="3" t="s">
        <v>11</v>
      </c>
      <c r="B8" s="3" t="s">
        <v>10</v>
      </c>
      <c r="C8" s="3" t="s">
        <v>0</v>
      </c>
      <c r="D8" s="3" t="s">
        <v>1</v>
      </c>
      <c r="E8" s="3" t="s">
        <v>3</v>
      </c>
      <c r="F8" s="3" t="s">
        <v>2</v>
      </c>
    </row>
    <row r="9" spans="1:6" x14ac:dyDescent="0.4">
      <c r="A9" s="10">
        <v>1</v>
      </c>
      <c r="B9" s="10" t="str">
        <f>IF(MOD(表格1[[#This Row],[月數]],12)&lt;&gt;0, INT(表格1[[#This Row],[月數]]/12)&amp;"年"&amp;MOD(表格1[[#This Row],[月數]],12)&amp;"月", (INT(表格1[[#This Row],[月數]]/12)-1)&amp;"年"&amp;"12月")</f>
        <v>0年1月</v>
      </c>
      <c r="C9" s="2">
        <f t="shared" ref="C9:C40" si="0">每月投入</f>
        <v>5585.6537734265285</v>
      </c>
      <c r="D9" s="2">
        <v>0</v>
      </c>
      <c r="E9" s="2">
        <v>0</v>
      </c>
      <c r="F9" s="2">
        <f>C9</f>
        <v>5585.6537734265285</v>
      </c>
    </row>
    <row r="10" spans="1:6" x14ac:dyDescent="0.4">
      <c r="A10" s="10">
        <v>2</v>
      </c>
      <c r="B10" s="10" t="str">
        <f>IF(MOD(表格1[[#This Row],[月數]],12)&lt;&gt;0, INT(表格1[[#This Row],[月數]]/12)&amp;"年"&amp;MOD(表格1[[#This Row],[月數]],12)&amp;"月", (INT(表格1[[#This Row],[月數]]/12)-1)&amp;"年"&amp;"12月")</f>
        <v>0年2月</v>
      </c>
      <c r="C10" s="2">
        <f t="shared" si="0"/>
        <v>5585.6537734265285</v>
      </c>
      <c r="D10" s="2">
        <f t="shared" ref="D10:D41" si="1">F9*月報酬率</f>
        <v>31.58209851866247</v>
      </c>
      <c r="E10" s="2">
        <v>0</v>
      </c>
      <c r="F10" s="2">
        <f>F9+表格1[[#This Row],[獲利金額]]-表格1[[#This Row],[學費支出]]+表格1[[#This Row],[投入金額]]</f>
        <v>11202.889645371721</v>
      </c>
    </row>
    <row r="11" spans="1:6" x14ac:dyDescent="0.4">
      <c r="A11" s="10">
        <v>3</v>
      </c>
      <c r="B11" s="10" t="str">
        <f>IF(MOD(表格1[[#This Row],[月數]],12)&lt;&gt;0, INT(表格1[[#This Row],[月數]]/12)&amp;"年"&amp;MOD(表格1[[#This Row],[月數]],12)&amp;"月", (INT(表格1[[#This Row],[月數]]/12)-1)&amp;"年"&amp;"12月")</f>
        <v>0年3月</v>
      </c>
      <c r="C11" s="2">
        <f t="shared" si="0"/>
        <v>5585.6537734265285</v>
      </c>
      <c r="D11" s="2">
        <f t="shared" si="1"/>
        <v>63.342766813988817</v>
      </c>
      <c r="E11" s="2">
        <v>0</v>
      </c>
      <c r="F11" s="2">
        <f>F10+表格1[[#This Row],[獲利金額]]-表格1[[#This Row],[學費支出]]+表格1[[#This Row],[投入金額]]</f>
        <v>16851.886185612238</v>
      </c>
    </row>
    <row r="12" spans="1:6" x14ac:dyDescent="0.4">
      <c r="A12" s="10">
        <v>4</v>
      </c>
      <c r="B12" s="10" t="str">
        <f>IF(MOD(表格1[[#This Row],[月數]],12)&lt;&gt;0, INT(表格1[[#This Row],[月數]]/12)&amp;"年"&amp;MOD(表格1[[#This Row],[月數]],12)&amp;"月", (INT(表格1[[#This Row],[月數]]/12)-1)&amp;"年"&amp;"12月")</f>
        <v>0年4月</v>
      </c>
      <c r="C12" s="2">
        <f t="shared" si="0"/>
        <v>5585.6537734265285</v>
      </c>
      <c r="D12" s="2">
        <f t="shared" si="1"/>
        <v>95.283014545458087</v>
      </c>
      <c r="E12" s="2">
        <v>0</v>
      </c>
      <c r="F12" s="2">
        <f>F11+表格1[[#This Row],[獲利金額]]-表格1[[#This Row],[學費支出]]+表格1[[#This Row],[投入金額]]</f>
        <v>22532.822973584225</v>
      </c>
    </row>
    <row r="13" spans="1:6" x14ac:dyDescent="0.4">
      <c r="A13" s="10">
        <v>5</v>
      </c>
      <c r="B13" s="10" t="str">
        <f>IF(MOD(表格1[[#This Row],[月數]],12)&lt;&gt;0, INT(表格1[[#This Row],[月數]]/12)&amp;"年"&amp;MOD(表格1[[#This Row],[月數]],12)&amp;"月", (INT(表格1[[#This Row],[月數]]/12)-1)&amp;"年"&amp;"12月")</f>
        <v>0年5月</v>
      </c>
      <c r="C13" s="2">
        <f t="shared" si="0"/>
        <v>5585.6537734265285</v>
      </c>
      <c r="D13" s="2">
        <f t="shared" si="1"/>
        <v>127.40385708131083</v>
      </c>
      <c r="E13" s="2">
        <v>0</v>
      </c>
      <c r="F13" s="2">
        <f>F12+表格1[[#This Row],[獲利金額]]-表格1[[#This Row],[學費支出]]+表格1[[#This Row],[投入金額]]</f>
        <v>28245.880604092064</v>
      </c>
    </row>
    <row r="14" spans="1:6" x14ac:dyDescent="0.4">
      <c r="A14" s="10">
        <v>6</v>
      </c>
      <c r="B14" s="10" t="str">
        <f>IF(MOD(表格1[[#This Row],[月數]],12)&lt;&gt;0, INT(表格1[[#This Row],[月數]]/12)&amp;"年"&amp;MOD(表格1[[#This Row],[月數]],12)&amp;"月", (INT(表格1[[#This Row],[月數]]/12)-1)&amp;"年"&amp;"12月")</f>
        <v>0年6月</v>
      </c>
      <c r="C14" s="2">
        <f t="shared" si="0"/>
        <v>5585.6537734265285</v>
      </c>
      <c r="D14" s="2">
        <f t="shared" si="1"/>
        <v>159.70631553082723</v>
      </c>
      <c r="E14" s="2">
        <v>0</v>
      </c>
      <c r="F14" s="2">
        <f>F13+表格1[[#This Row],[獲利金額]]-表格1[[#This Row],[學費支出]]+表格1[[#This Row],[投入金額]]</f>
        <v>33991.240693049418</v>
      </c>
    </row>
    <row r="15" spans="1:6" x14ac:dyDescent="0.4">
      <c r="A15" s="10">
        <v>7</v>
      </c>
      <c r="B15" s="10" t="str">
        <f>IF(MOD(表格1[[#This Row],[月數]],12)&lt;&gt;0, INT(表格1[[#This Row],[月數]]/12)&amp;"年"&amp;MOD(表格1[[#This Row],[月數]],12)&amp;"月", (INT(表格1[[#This Row],[月數]]/12)-1)&amp;"年"&amp;"12月")</f>
        <v>0年7月</v>
      </c>
      <c r="C15" s="2">
        <f t="shared" si="0"/>
        <v>5585.6537734265285</v>
      </c>
      <c r="D15" s="2">
        <f t="shared" si="1"/>
        <v>192.1914167767878</v>
      </c>
      <c r="E15" s="2">
        <v>0</v>
      </c>
      <c r="F15" s="2">
        <f>F14+表格1[[#This Row],[獲利金額]]-表格1[[#This Row],[學費支出]]+表格1[[#This Row],[投入金額]]</f>
        <v>39769.085883252737</v>
      </c>
    </row>
    <row r="16" spans="1:6" x14ac:dyDescent="0.4">
      <c r="A16" s="10">
        <v>8</v>
      </c>
      <c r="B16" s="10" t="str">
        <f>IF(MOD(表格1[[#This Row],[月數]],12)&lt;&gt;0, INT(表格1[[#This Row],[月數]]/12)&amp;"年"&amp;MOD(表格1[[#This Row],[月數]],12)&amp;"月", (INT(表格1[[#This Row],[月數]]/12)-1)&amp;"年"&amp;"12月")</f>
        <v>0年8月</v>
      </c>
      <c r="C16" s="2">
        <f t="shared" si="0"/>
        <v>5585.6537734265285</v>
      </c>
      <c r="D16" s="2">
        <f t="shared" si="1"/>
        <v>224.86019350811765</v>
      </c>
      <c r="E16" s="2">
        <v>0</v>
      </c>
      <c r="F16" s="2">
        <f>F15+表格1[[#This Row],[獲利金額]]-表格1[[#This Row],[學費支出]]+表格1[[#This Row],[投入金額]]</f>
        <v>45579.599850187384</v>
      </c>
    </row>
    <row r="17" spans="1:6" x14ac:dyDescent="0.4">
      <c r="A17" s="10">
        <v>9</v>
      </c>
      <c r="B17" s="10" t="str">
        <f>IF(MOD(表格1[[#This Row],[月數]],12)&lt;&gt;0, INT(表格1[[#This Row],[月數]]/12)&amp;"年"&amp;MOD(表格1[[#This Row],[月數]],12)&amp;"月", (INT(表格1[[#This Row],[月數]]/12)-1)&amp;"年"&amp;"12月")</f>
        <v>0年9月</v>
      </c>
      <c r="C17" s="2">
        <f t="shared" si="0"/>
        <v>5585.6537734265285</v>
      </c>
      <c r="D17" s="2">
        <f t="shared" si="1"/>
        <v>257.7136842527151</v>
      </c>
      <c r="E17" s="2">
        <v>0</v>
      </c>
      <c r="F17" s="2">
        <f>F16+表格1[[#This Row],[獲利金額]]-表格1[[#This Row],[學費支出]]+表格1[[#This Row],[投入金額]]</f>
        <v>51422.967307866631</v>
      </c>
    </row>
    <row r="18" spans="1:6" x14ac:dyDescent="0.4">
      <c r="A18" s="10">
        <v>10</v>
      </c>
      <c r="B18" s="10" t="str">
        <f>IF(MOD(表格1[[#This Row],[月數]],12)&lt;&gt;0, INT(表格1[[#This Row],[月數]]/12)&amp;"年"&amp;MOD(表格1[[#This Row],[月數]],12)&amp;"月", (INT(表格1[[#This Row],[月數]]/12)-1)&amp;"年"&amp;"12月")</f>
        <v>0年10月</v>
      </c>
      <c r="C18" s="2">
        <f t="shared" si="0"/>
        <v>5585.6537734265285</v>
      </c>
      <c r="D18" s="2">
        <f t="shared" si="1"/>
        <v>290.75293341046631</v>
      </c>
      <c r="E18" s="2">
        <v>0</v>
      </c>
      <c r="F18" s="2">
        <f>F17+表格1[[#This Row],[獲利金額]]-表格1[[#This Row],[學費支出]]+表格1[[#This Row],[投入金額]]</f>
        <v>57299.37401470363</v>
      </c>
    </row>
    <row r="19" spans="1:6" x14ac:dyDescent="0.4">
      <c r="A19" s="10">
        <v>11</v>
      </c>
      <c r="B19" s="10" t="str">
        <f>IF(MOD(表格1[[#This Row],[月數]],12)&lt;&gt;0, INT(表格1[[#This Row],[月數]]/12)&amp;"年"&amp;MOD(表格1[[#This Row],[月數]],12)&amp;"月", (INT(表格1[[#This Row],[月數]]/12)-1)&amp;"年"&amp;"12月")</f>
        <v>0年11月</v>
      </c>
      <c r="C19" s="2">
        <f t="shared" si="0"/>
        <v>5585.6537734265285</v>
      </c>
      <c r="D19" s="2">
        <f t="shared" si="1"/>
        <v>323.97899128644616</v>
      </c>
      <c r="E19" s="2">
        <v>0</v>
      </c>
      <c r="F19" s="2">
        <f>F18+表格1[[#This Row],[獲利金額]]-表格1[[#This Row],[學費支出]]+表格1[[#This Row],[投入金額]]</f>
        <v>63209.006779416603</v>
      </c>
    </row>
    <row r="20" spans="1:6" x14ac:dyDescent="0.4">
      <c r="A20" s="10">
        <v>12</v>
      </c>
      <c r="B20" s="10" t="str">
        <f>IF(MOD(表格1[[#This Row],[月數]],12)&lt;&gt;0, INT(表格1[[#This Row],[月數]]/12)&amp;"年"&amp;MOD(表格1[[#This Row],[月數]],12)&amp;"月", (INT(表格1[[#This Row],[月數]]/12)-1)&amp;"年"&amp;"12月")</f>
        <v>0年12月</v>
      </c>
      <c r="C20" s="2">
        <f t="shared" si="0"/>
        <v>5585.6537734265285</v>
      </c>
      <c r="D20" s="2">
        <f t="shared" si="1"/>
        <v>357.39291412430708</v>
      </c>
      <c r="E20" s="2">
        <v>0</v>
      </c>
      <c r="F20" s="2">
        <f>F19+表格1[[#This Row],[獲利金額]]-表格1[[#This Row],[學費支出]]+表格1[[#This Row],[投入金額]]</f>
        <v>69152.053466967438</v>
      </c>
    </row>
    <row r="21" spans="1:6" x14ac:dyDescent="0.4">
      <c r="A21" s="10">
        <v>13</v>
      </c>
      <c r="B21" s="10" t="str">
        <f>IF(MOD(表格1[[#This Row],[月數]],12)&lt;&gt;0, INT(表格1[[#This Row],[月數]]/12)&amp;"年"&amp;MOD(表格1[[#This Row],[月數]],12)&amp;"月", (INT(表格1[[#This Row],[月數]]/12)-1)&amp;"年"&amp;"12月")</f>
        <v>1年1月</v>
      </c>
      <c r="C21" s="2">
        <f t="shared" si="0"/>
        <v>5585.6537734265285</v>
      </c>
      <c r="D21" s="2">
        <f t="shared" si="1"/>
        <v>390.99576413985682</v>
      </c>
      <c r="E21" s="2">
        <v>0</v>
      </c>
      <c r="F21" s="2">
        <f>F20+表格1[[#This Row],[獲利金額]]-表格1[[#This Row],[學費支出]]+表格1[[#This Row],[投入金額]]</f>
        <v>75128.703004533818</v>
      </c>
    </row>
    <row r="22" spans="1:6" x14ac:dyDescent="0.4">
      <c r="A22" s="10">
        <v>14</v>
      </c>
      <c r="B22" s="10" t="str">
        <f>IF(MOD(表格1[[#This Row],[月數]],12)&lt;&gt;0, INT(表格1[[#This Row],[月數]]/12)&amp;"年"&amp;MOD(表格1[[#This Row],[月數]],12)&amp;"月", (INT(表格1[[#This Row],[月數]]/12)-1)&amp;"年"&amp;"12月")</f>
        <v>1年2月</v>
      </c>
      <c r="C22" s="2">
        <f t="shared" si="0"/>
        <v>5585.6537734265285</v>
      </c>
      <c r="D22" s="2">
        <f t="shared" si="1"/>
        <v>424.7886095548256</v>
      </c>
      <c r="E22" s="2">
        <v>0</v>
      </c>
      <c r="F22" s="2">
        <f>F21+表格1[[#This Row],[獲利金額]]-表格1[[#This Row],[學費支出]]+表格1[[#This Row],[投入金額]]</f>
        <v>81139.145387515178</v>
      </c>
    </row>
    <row r="23" spans="1:6" x14ac:dyDescent="0.4">
      <c r="A23" s="10">
        <v>15</v>
      </c>
      <c r="B23" s="10" t="str">
        <f>IF(MOD(表格1[[#This Row],[月數]],12)&lt;&gt;0, INT(表格1[[#This Row],[月數]]/12)&amp;"年"&amp;MOD(表格1[[#This Row],[月數]],12)&amp;"月", (INT(表格1[[#This Row],[月數]]/12)-1)&amp;"年"&amp;"12月")</f>
        <v>1年3月</v>
      </c>
      <c r="C23" s="2">
        <f t="shared" si="0"/>
        <v>5585.6537734265285</v>
      </c>
      <c r="D23" s="2">
        <f t="shared" si="1"/>
        <v>458.77252463082482</v>
      </c>
      <c r="E23" s="2">
        <v>0</v>
      </c>
      <c r="F23" s="2">
        <f>F22+表格1[[#This Row],[獲利金額]]-表格1[[#This Row],[學費支出]]+表格1[[#This Row],[投入金額]]</f>
        <v>87183.571685572533</v>
      </c>
    </row>
    <row r="24" spans="1:6" x14ac:dyDescent="0.4">
      <c r="A24" s="10">
        <v>16</v>
      </c>
      <c r="B24" s="10" t="str">
        <f>IF(MOD(表格1[[#This Row],[月數]],12)&lt;&gt;0, INT(表格1[[#This Row],[月數]]/12)&amp;"年"&amp;MOD(表格1[[#This Row],[月數]],12)&amp;"月", (INT(表格1[[#This Row],[月數]]/12)-1)&amp;"年"&amp;"12月")</f>
        <v>1年4月</v>
      </c>
      <c r="C24" s="2">
        <f t="shared" si="0"/>
        <v>5585.6537734265285</v>
      </c>
      <c r="D24" s="2">
        <f t="shared" si="1"/>
        <v>492.94858970349696</v>
      </c>
      <c r="E24" s="2">
        <v>0</v>
      </c>
      <c r="F24" s="2">
        <f>F23+表格1[[#This Row],[獲利金額]]-表格1[[#This Row],[學費支出]]+表格1[[#This Row],[投入金額]]</f>
        <v>93262.174048702553</v>
      </c>
    </row>
    <row r="25" spans="1:6" x14ac:dyDescent="0.4">
      <c r="A25" s="10">
        <v>17</v>
      </c>
      <c r="B25" s="10" t="str">
        <f>IF(MOD(表格1[[#This Row],[月數]],12)&lt;&gt;0, INT(表格1[[#This Row],[月數]]/12)&amp;"年"&amp;MOD(表格1[[#This Row],[月數]],12)&amp;"月", (INT(表格1[[#This Row],[月數]]/12)-1)&amp;"年"&amp;"12月")</f>
        <v>1年5月</v>
      </c>
      <c r="C25" s="2">
        <f t="shared" si="0"/>
        <v>5585.6537734265285</v>
      </c>
      <c r="D25" s="2">
        <f t="shared" si="1"/>
        <v>527.31789121685938</v>
      </c>
      <c r="E25" s="2">
        <v>0</v>
      </c>
      <c r="F25" s="2">
        <f>F24+表格1[[#This Row],[獲利金額]]-表格1[[#This Row],[學費支出]]+表格1[[#This Row],[投入金額]]</f>
        <v>99375.145713345948</v>
      </c>
    </row>
    <row r="26" spans="1:6" x14ac:dyDescent="0.4">
      <c r="A26" s="10">
        <v>18</v>
      </c>
      <c r="B26" s="10" t="str">
        <f>IF(MOD(表格1[[#This Row],[月數]],12)&lt;&gt;0, INT(表格1[[#This Row],[月數]]/12)&amp;"年"&amp;MOD(表格1[[#This Row],[月數]],12)&amp;"月", (INT(表格1[[#This Row],[月數]]/12)-1)&amp;"年"&amp;"12月")</f>
        <v>1年6月</v>
      </c>
      <c r="C26" s="2">
        <f t="shared" si="0"/>
        <v>5585.6537734265285</v>
      </c>
      <c r="D26" s="2">
        <f t="shared" si="1"/>
        <v>561.88152175784194</v>
      </c>
      <c r="E26" s="2">
        <v>0</v>
      </c>
      <c r="F26" s="2">
        <f>F25+表格1[[#This Row],[獲利金額]]-表格1[[#This Row],[學費支出]]+表格1[[#This Row],[投入金額]]</f>
        <v>105522.68100853032</v>
      </c>
    </row>
    <row r="27" spans="1:6" x14ac:dyDescent="0.4">
      <c r="A27" s="10">
        <v>19</v>
      </c>
      <c r="B27" s="10" t="str">
        <f>IF(MOD(表格1[[#This Row],[月數]],12)&lt;&gt;0, INT(表格1[[#This Row],[月數]]/12)&amp;"年"&amp;MOD(表格1[[#This Row],[月數]],12)&amp;"月", (INT(表格1[[#This Row],[月數]]/12)-1)&amp;"年"&amp;"12月")</f>
        <v>1年7月</v>
      </c>
      <c r="C27" s="2">
        <f t="shared" si="0"/>
        <v>5585.6537734265285</v>
      </c>
      <c r="D27" s="2">
        <f t="shared" si="1"/>
        <v>596.64058009101973</v>
      </c>
      <c r="E27" s="2">
        <v>0</v>
      </c>
      <c r="F27" s="2">
        <f>F26+表格1[[#This Row],[獲利金額]]-表格1[[#This Row],[學費支出]]+表格1[[#This Row],[投入金額]]</f>
        <v>111704.97536204786</v>
      </c>
    </row>
    <row r="28" spans="1:6" x14ac:dyDescent="0.4">
      <c r="A28" s="10">
        <v>20</v>
      </c>
      <c r="B28" s="10" t="str">
        <f>IF(MOD(表格1[[#This Row],[月數]],12)&lt;&gt;0, INT(表格1[[#This Row],[月數]]/12)&amp;"年"&amp;MOD(表格1[[#This Row],[月數]],12)&amp;"月", (INT(表格1[[#This Row],[月數]]/12)-1)&amp;"年"&amp;"12月")</f>
        <v>1年8月</v>
      </c>
      <c r="C28" s="2">
        <f t="shared" si="0"/>
        <v>5585.6537734265285</v>
      </c>
      <c r="D28" s="2">
        <f t="shared" si="1"/>
        <v>631.59617119354266</v>
      </c>
      <c r="E28" s="2">
        <v>0</v>
      </c>
      <c r="F28" s="2">
        <f>F27+表格1[[#This Row],[獲利金額]]-表格1[[#This Row],[學費支出]]+表格1[[#This Row],[投入金額]]</f>
        <v>117922.22530666793</v>
      </c>
    </row>
    <row r="29" spans="1:6" x14ac:dyDescent="0.4">
      <c r="A29" s="10">
        <v>21</v>
      </c>
      <c r="B29" s="10" t="str">
        <f>IF(MOD(表格1[[#This Row],[月數]],12)&lt;&gt;0, INT(表格1[[#This Row],[月數]]/12)&amp;"年"&amp;MOD(表格1[[#This Row],[月數]],12)&amp;"月", (INT(表格1[[#This Row],[月數]]/12)-1)&amp;"年"&amp;"12月")</f>
        <v>1年9月</v>
      </c>
      <c r="C29" s="2">
        <f t="shared" si="0"/>
        <v>5585.6537734265285</v>
      </c>
      <c r="D29" s="2">
        <f t="shared" si="1"/>
        <v>666.74940629026196</v>
      </c>
      <c r="E29" s="2">
        <v>0</v>
      </c>
      <c r="F29" s="2">
        <f>F28+表格1[[#This Row],[獲利金額]]-表格1[[#This Row],[學費支出]]+表格1[[#This Row],[投入金額]]</f>
        <v>124174.62848638471</v>
      </c>
    </row>
    <row r="30" spans="1:6" x14ac:dyDescent="0.4">
      <c r="A30" s="10">
        <v>22</v>
      </c>
      <c r="B30" s="10" t="str">
        <f>IF(MOD(表格1[[#This Row],[月數]],12)&lt;&gt;0, INT(表格1[[#This Row],[月數]]/12)&amp;"年"&amp;MOD(表格1[[#This Row],[月數]],12)&amp;"月", (INT(表格1[[#This Row],[月數]]/12)-1)&amp;"年"&amp;"12月")</f>
        <v>1年10月</v>
      </c>
      <c r="C30" s="2">
        <f t="shared" si="0"/>
        <v>5585.6537734265285</v>
      </c>
      <c r="D30" s="2">
        <f t="shared" si="1"/>
        <v>702.10140288905563</v>
      </c>
      <c r="E30" s="2">
        <v>0</v>
      </c>
      <c r="F30" s="2">
        <f>F29+表格1[[#This Row],[獲利金額]]-表格1[[#This Row],[學費支出]]+表格1[[#This Row],[投入金額]]</f>
        <v>130462.38366270029</v>
      </c>
    </row>
    <row r="31" spans="1:6" x14ac:dyDescent="0.4">
      <c r="A31" s="10">
        <v>23</v>
      </c>
      <c r="B31" s="10" t="str">
        <f>IF(MOD(表格1[[#This Row],[月數]],12)&lt;&gt;0, INT(表格1[[#This Row],[月數]]/12)&amp;"年"&amp;MOD(表格1[[#This Row],[月數]],12)&amp;"月", (INT(表格1[[#This Row],[月數]]/12)-1)&amp;"年"&amp;"12月")</f>
        <v>1年11月</v>
      </c>
      <c r="C31" s="2">
        <f t="shared" si="0"/>
        <v>5585.6537734265285</v>
      </c>
      <c r="D31" s="2">
        <f t="shared" si="1"/>
        <v>737.65328481635402</v>
      </c>
      <c r="E31" s="2">
        <v>0</v>
      </c>
      <c r="F31" s="2">
        <f>F30+表格1[[#This Row],[獲利金額]]-表格1[[#This Row],[學費支出]]+表格1[[#This Row],[投入金額]]</f>
        <v>136785.69072094315</v>
      </c>
    </row>
    <row r="32" spans="1:6" x14ac:dyDescent="0.4">
      <c r="A32" s="10">
        <v>24</v>
      </c>
      <c r="B32" s="10" t="str">
        <f>IF(MOD(表格1[[#This Row],[月數]],12)&lt;&gt;0, INT(表格1[[#This Row],[月數]]/12)&amp;"年"&amp;MOD(表格1[[#This Row],[月數]],12)&amp;"月", (INT(表格1[[#This Row],[月數]]/12)-1)&amp;"年"&amp;"12月")</f>
        <v>1年12月</v>
      </c>
      <c r="C32" s="2">
        <f t="shared" si="0"/>
        <v>5585.6537734265285</v>
      </c>
      <c r="D32" s="2">
        <f t="shared" si="1"/>
        <v>773.40618225286505</v>
      </c>
      <c r="E32" s="2">
        <v>0</v>
      </c>
      <c r="F32" s="2">
        <f>F31+表格1[[#This Row],[獲利金額]]-表格1[[#This Row],[學費支出]]+表格1[[#This Row],[投入金額]]</f>
        <v>143144.75067662253</v>
      </c>
    </row>
    <row r="33" spans="1:6" x14ac:dyDescent="0.4">
      <c r="A33" s="10">
        <v>25</v>
      </c>
      <c r="B33" s="10" t="str">
        <f>IF(MOD(表格1[[#This Row],[月數]],12)&lt;&gt;0, INT(表格1[[#This Row],[月數]]/12)&amp;"年"&amp;MOD(表格1[[#This Row],[月數]],12)&amp;"月", (INT(表格1[[#This Row],[月數]]/12)-1)&amp;"年"&amp;"12月")</f>
        <v>2年1月</v>
      </c>
      <c r="C33" s="2">
        <f t="shared" si="0"/>
        <v>5585.6537734265285</v>
      </c>
      <c r="D33" s="2">
        <f t="shared" si="1"/>
        <v>809.36123176950321</v>
      </c>
      <c r="E33" s="2">
        <v>0</v>
      </c>
      <c r="F33" s="2">
        <f>F32+表格1[[#This Row],[獲利金額]]-表格1[[#This Row],[學費支出]]+表格1[[#This Row],[投入金額]]</f>
        <v>149539.76568181854</v>
      </c>
    </row>
    <row r="34" spans="1:6" x14ac:dyDescent="0.4">
      <c r="A34" s="10">
        <v>26</v>
      </c>
      <c r="B34" s="10" t="str">
        <f>IF(MOD(表格1[[#This Row],[月數]],12)&lt;&gt;0, INT(表格1[[#This Row],[月數]]/12)&amp;"年"&amp;MOD(表格1[[#This Row],[月數]],12)&amp;"月", (INT(表格1[[#This Row],[月數]]/12)-1)&amp;"年"&amp;"12月")</f>
        <v>2年2月</v>
      </c>
      <c r="C34" s="2">
        <f t="shared" si="0"/>
        <v>5585.6537734265285</v>
      </c>
      <c r="D34" s="2">
        <f t="shared" si="1"/>
        <v>845.51957636351972</v>
      </c>
      <c r="E34" s="2">
        <v>0</v>
      </c>
      <c r="F34" s="2">
        <f>F33+表格1[[#This Row],[獲利金額]]-表格1[[#This Row],[學費支出]]+表格1[[#This Row],[投入金額]]</f>
        <v>155970.93903160858</v>
      </c>
    </row>
    <row r="35" spans="1:6" x14ac:dyDescent="0.4">
      <c r="A35" s="10">
        <v>27</v>
      </c>
      <c r="B35" s="10" t="str">
        <f>IF(MOD(表格1[[#This Row],[月數]],12)&lt;&gt;0, INT(表格1[[#This Row],[月數]]/12)&amp;"年"&amp;MOD(表格1[[#This Row],[月數]],12)&amp;"月", (INT(表格1[[#This Row],[月數]]/12)-1)&amp;"年"&amp;"12月")</f>
        <v>2年3月</v>
      </c>
      <c r="C35" s="2">
        <f t="shared" si="0"/>
        <v>5585.6537734265285</v>
      </c>
      <c r="D35" s="2">
        <f t="shared" si="1"/>
        <v>881.88236549483884</v>
      </c>
      <c r="E35" s="2">
        <v>0</v>
      </c>
      <c r="F35" s="2">
        <f>F34+表格1[[#This Row],[獲利金額]]-表格1[[#This Row],[學費支出]]+表格1[[#This Row],[投入金額]]</f>
        <v>162438.47517052994</v>
      </c>
    </row>
    <row r="36" spans="1:6" x14ac:dyDescent="0.4">
      <c r="A36" s="10">
        <v>28</v>
      </c>
      <c r="B36" s="10" t="str">
        <f>IF(MOD(表格1[[#This Row],[月數]],12)&lt;&gt;0, INT(表格1[[#This Row],[月數]]/12)&amp;"年"&amp;MOD(表格1[[#This Row],[月數]],12)&amp;"月", (INT(表格1[[#This Row],[月數]]/12)-1)&amp;"年"&amp;"12月")</f>
        <v>2年4月</v>
      </c>
      <c r="C36" s="2">
        <f t="shared" si="0"/>
        <v>5585.6537734265285</v>
      </c>
      <c r="D36" s="2">
        <f t="shared" si="1"/>
        <v>918.45075512259803</v>
      </c>
      <c r="E36" s="2">
        <v>0</v>
      </c>
      <c r="F36" s="2">
        <f>F35+表格1[[#This Row],[獲利金額]]-表格1[[#This Row],[學費支出]]+表格1[[#This Row],[投入金額]]</f>
        <v>168942.57969907907</v>
      </c>
    </row>
    <row r="37" spans="1:6" x14ac:dyDescent="0.4">
      <c r="A37" s="10">
        <v>29</v>
      </c>
      <c r="B37" s="10" t="str">
        <f>IF(MOD(表格1[[#This Row],[月數]],12)&lt;&gt;0, INT(表格1[[#This Row],[月數]]/12)&amp;"年"&amp;MOD(表格1[[#This Row],[月數]],12)&amp;"月", (INT(表格1[[#This Row],[月數]]/12)-1)&amp;"年"&amp;"12月")</f>
        <v>2年5月</v>
      </c>
      <c r="C37" s="2">
        <f t="shared" si="0"/>
        <v>5585.6537734265285</v>
      </c>
      <c r="D37" s="2">
        <f t="shared" si="1"/>
        <v>955.22590774189575</v>
      </c>
      <c r="E37" s="2">
        <v>0</v>
      </c>
      <c r="F37" s="2">
        <f>F36+表格1[[#This Row],[獲利金額]]-表格1[[#This Row],[學費支出]]+表格1[[#This Row],[投入金額]]</f>
        <v>175483.45938024748</v>
      </c>
    </row>
    <row r="38" spans="1:6" x14ac:dyDescent="0.4">
      <c r="A38" s="10">
        <v>30</v>
      </c>
      <c r="B38" s="10" t="str">
        <f>IF(MOD(表格1[[#This Row],[月數]],12)&lt;&gt;0, INT(表格1[[#This Row],[月數]]/12)&amp;"年"&amp;MOD(表格1[[#This Row],[月數]],12)&amp;"月", (INT(表格1[[#This Row],[月數]]/12)-1)&amp;"年"&amp;"12月")</f>
        <v>2年6月</v>
      </c>
      <c r="C38" s="2">
        <f t="shared" si="0"/>
        <v>5585.6537734265285</v>
      </c>
      <c r="D38" s="2">
        <f t="shared" si="1"/>
        <v>992.20899242074699</v>
      </c>
      <c r="E38" s="2">
        <v>0</v>
      </c>
      <c r="F38" s="2">
        <f>F37+表格1[[#This Row],[獲利金額]]-表格1[[#This Row],[學費支出]]+表格1[[#This Row],[投入金額]]</f>
        <v>182061.32214609475</v>
      </c>
    </row>
    <row r="39" spans="1:6" x14ac:dyDescent="0.4">
      <c r="A39" s="10">
        <v>31</v>
      </c>
      <c r="B39" s="10" t="str">
        <f>IF(MOD(表格1[[#This Row],[月數]],12)&lt;&gt;0, INT(表格1[[#This Row],[月數]]/12)&amp;"年"&amp;MOD(表格1[[#This Row],[月數]],12)&amp;"月", (INT(表格1[[#This Row],[月數]]/12)-1)&amp;"年"&amp;"12月")</f>
        <v>2年7月</v>
      </c>
      <c r="C39" s="2">
        <f t="shared" si="0"/>
        <v>5585.6537734265285</v>
      </c>
      <c r="D39" s="2">
        <f t="shared" si="1"/>
        <v>1029.4011848372472</v>
      </c>
      <c r="E39" s="2">
        <v>0</v>
      </c>
      <c r="F39" s="2">
        <f>F38+表格1[[#This Row],[獲利金額]]-表格1[[#This Row],[學費支出]]+表格1[[#This Row],[投入金額]]</f>
        <v>188676.37710435851</v>
      </c>
    </row>
    <row r="40" spans="1:6" x14ac:dyDescent="0.4">
      <c r="A40" s="10">
        <v>32</v>
      </c>
      <c r="B40" s="10" t="str">
        <f>IF(MOD(表格1[[#This Row],[月數]],12)&lt;&gt;0, INT(表格1[[#This Row],[月數]]/12)&amp;"年"&amp;MOD(表格1[[#This Row],[月數]],12)&amp;"月", (INT(表格1[[#This Row],[月數]]/12)-1)&amp;"年"&amp;"12月")</f>
        <v>2年8月</v>
      </c>
      <c r="C40" s="2">
        <f t="shared" si="0"/>
        <v>5585.6537734265285</v>
      </c>
      <c r="D40" s="2">
        <f t="shared" si="1"/>
        <v>1066.8036673169468</v>
      </c>
      <c r="E40" s="2">
        <v>0</v>
      </c>
      <c r="F40" s="2">
        <f>F39+表格1[[#This Row],[獲利金額]]-表格1[[#This Row],[學費支出]]+表格1[[#This Row],[投入金額]]</f>
        <v>195328.83454510197</v>
      </c>
    </row>
    <row r="41" spans="1:6" x14ac:dyDescent="0.4">
      <c r="A41" s="10">
        <v>33</v>
      </c>
      <c r="B41" s="10" t="str">
        <f>IF(MOD(表格1[[#This Row],[月數]],12)&lt;&gt;0, INT(表格1[[#This Row],[月數]]/12)&amp;"年"&amp;MOD(表格1[[#This Row],[月數]],12)&amp;"月", (INT(表格1[[#This Row],[月數]]/12)-1)&amp;"年"&amp;"12月")</f>
        <v>2年9月</v>
      </c>
      <c r="C41" s="2">
        <f t="shared" ref="C41:C72" si="2">每月投入</f>
        <v>5585.6537734265285</v>
      </c>
      <c r="D41" s="2">
        <f t="shared" si="1"/>
        <v>1104.4176288704361</v>
      </c>
      <c r="E41" s="2">
        <v>0</v>
      </c>
      <c r="F41" s="2">
        <f>F40+表格1[[#This Row],[獲利金額]]-表格1[[#This Row],[學費支出]]+表格1[[#This Row],[投入金額]]</f>
        <v>202018.90594739892</v>
      </c>
    </row>
    <row r="42" spans="1:6" x14ac:dyDescent="0.4">
      <c r="A42" s="10">
        <v>34</v>
      </c>
      <c r="B42" s="10" t="str">
        <f>IF(MOD(表格1[[#This Row],[月數]],12)&lt;&gt;0, INT(表格1[[#This Row],[月數]]/12)&amp;"年"&amp;MOD(表格1[[#This Row],[月數]],12)&amp;"月", (INT(表格1[[#This Row],[月數]]/12)-1)&amp;"年"&amp;"12月")</f>
        <v>2年10月</v>
      </c>
      <c r="C42" s="2">
        <f t="shared" si="2"/>
        <v>5585.6537734265285</v>
      </c>
      <c r="D42" s="2">
        <f t="shared" ref="D42:D73" si="3">F41*月報酬率</f>
        <v>1142.2442652311454</v>
      </c>
      <c r="E42" s="2">
        <v>0</v>
      </c>
      <c r="F42" s="2">
        <f>F41+表格1[[#This Row],[獲利金額]]-表格1[[#This Row],[學費支出]]+表格1[[#This Row],[投入金額]]</f>
        <v>208746.80398605659</v>
      </c>
    </row>
    <row r="43" spans="1:6" x14ac:dyDescent="0.4">
      <c r="A43" s="10">
        <v>35</v>
      </c>
      <c r="B43" s="10" t="str">
        <f>IF(MOD(表格1[[#This Row],[月數]],12)&lt;&gt;0, INT(表格1[[#This Row],[月數]]/12)&amp;"年"&amp;MOD(表格1[[#This Row],[月數]],12)&amp;"月", (INT(表格1[[#This Row],[月數]]/12)-1)&amp;"年"&amp;"12月")</f>
        <v>2年11月</v>
      </c>
      <c r="C43" s="2">
        <f t="shared" si="2"/>
        <v>5585.6537734265285</v>
      </c>
      <c r="D43" s="2">
        <f t="shared" si="3"/>
        <v>1180.2847788933548</v>
      </c>
      <c r="E43" s="2">
        <v>0</v>
      </c>
      <c r="F43" s="2">
        <f>F42+表格1[[#This Row],[獲利金額]]-表格1[[#This Row],[學費支出]]+表格1[[#This Row],[投入金額]]</f>
        <v>215512.74253837645</v>
      </c>
    </row>
    <row r="44" spans="1:6" x14ac:dyDescent="0.4">
      <c r="A44" s="10">
        <v>36</v>
      </c>
      <c r="B44" s="10" t="str">
        <f>IF(MOD(表格1[[#This Row],[月數]],12)&lt;&gt;0, INT(表格1[[#This Row],[月數]]/12)&amp;"年"&amp;MOD(表格1[[#This Row],[月數]],12)&amp;"月", (INT(表格1[[#This Row],[月數]]/12)-1)&amp;"年"&amp;"12月")</f>
        <v>2年12月</v>
      </c>
      <c r="C44" s="2">
        <f t="shared" si="2"/>
        <v>5585.6537734265285</v>
      </c>
      <c r="D44" s="2">
        <f t="shared" si="3"/>
        <v>1218.5403791504216</v>
      </c>
      <c r="E44" s="2">
        <v>0</v>
      </c>
      <c r="F44" s="2">
        <f>F43+表格1[[#This Row],[獲利金額]]-表格1[[#This Row],[學費支出]]+表格1[[#This Row],[投入金額]]</f>
        <v>222316.93669095339</v>
      </c>
    </row>
    <row r="45" spans="1:6" x14ac:dyDescent="0.4">
      <c r="A45" s="10">
        <v>37</v>
      </c>
      <c r="B45" s="10" t="str">
        <f>IF(MOD(表格1[[#This Row],[月數]],12)&lt;&gt;0, INT(表格1[[#This Row],[月數]]/12)&amp;"年"&amp;MOD(表格1[[#This Row],[月數]],12)&amp;"月", (INT(表格1[[#This Row],[月數]]/12)-1)&amp;"年"&amp;"12月")</f>
        <v>3年1月</v>
      </c>
      <c r="C45" s="2">
        <f t="shared" si="2"/>
        <v>5585.6537734265285</v>
      </c>
      <c r="D45" s="2">
        <f t="shared" si="3"/>
        <v>1257.0122821332243</v>
      </c>
      <c r="E45" s="2">
        <v>0</v>
      </c>
      <c r="F45" s="2">
        <f>F44+表格1[[#This Row],[獲利金額]]-表格1[[#This Row],[學費支出]]+表格1[[#This Row],[投入金額]]</f>
        <v>229159.60274651312</v>
      </c>
    </row>
    <row r="46" spans="1:6" x14ac:dyDescent="0.4">
      <c r="A46" s="10">
        <v>38</v>
      </c>
      <c r="B46" s="10" t="str">
        <f>IF(MOD(表格1[[#This Row],[月數]],12)&lt;&gt;0, INT(表格1[[#This Row],[月數]]/12)&amp;"年"&amp;MOD(表格1[[#This Row],[月數]],12)&amp;"月", (INT(表格1[[#This Row],[月數]]/12)-1)&amp;"年"&amp;"12月")</f>
        <v>3年2月</v>
      </c>
      <c r="C46" s="2">
        <f t="shared" si="2"/>
        <v>5585.6537734265285</v>
      </c>
      <c r="D46" s="2">
        <f t="shared" si="3"/>
        <v>1295.7017108488221</v>
      </c>
      <c r="E46" s="2">
        <v>0</v>
      </c>
      <c r="F46" s="2">
        <f>F45+表格1[[#This Row],[獲利金額]]-表格1[[#This Row],[學費支出]]+表格1[[#This Row],[投入金額]]</f>
        <v>236040.95823078847</v>
      </c>
    </row>
    <row r="47" spans="1:6" x14ac:dyDescent="0.4">
      <c r="A47" s="10">
        <v>39</v>
      </c>
      <c r="B47" s="10" t="str">
        <f>IF(MOD(表格1[[#This Row],[月數]],12)&lt;&gt;0, INT(表格1[[#This Row],[月數]]/12)&amp;"年"&amp;MOD(表格1[[#This Row],[月數]],12)&amp;"月", (INT(表格1[[#This Row],[月數]]/12)-1)&amp;"年"&amp;"12月")</f>
        <v>3年3月</v>
      </c>
      <c r="C47" s="2">
        <f t="shared" si="2"/>
        <v>5585.6537734265285</v>
      </c>
      <c r="D47" s="2">
        <f t="shared" si="3"/>
        <v>1334.6098952193336</v>
      </c>
      <c r="E47" s="2">
        <v>0</v>
      </c>
      <c r="F47" s="2">
        <f>F46+表格1[[#This Row],[獲利金額]]-表格1[[#This Row],[學費支出]]+表格1[[#This Row],[投入金額]]</f>
        <v>242961.22189943431</v>
      </c>
    </row>
    <row r="48" spans="1:6" x14ac:dyDescent="0.4">
      <c r="A48" s="10">
        <v>40</v>
      </c>
      <c r="B48" s="10" t="str">
        <f>IF(MOD(表格1[[#This Row],[月數]],12)&lt;&gt;0, INT(表格1[[#This Row],[月數]]/12)&amp;"年"&amp;MOD(表格1[[#This Row],[月數]],12)&amp;"月", (INT(表格1[[#This Row],[月數]]/12)-1)&amp;"年"&amp;"12月")</f>
        <v>3年4月</v>
      </c>
      <c r="C48" s="2">
        <f t="shared" si="2"/>
        <v>5585.6537734265285</v>
      </c>
      <c r="D48" s="2">
        <f t="shared" si="3"/>
        <v>1373.7380721210357</v>
      </c>
      <c r="E48" s="2">
        <v>0</v>
      </c>
      <c r="F48" s="2">
        <f>F47+表格1[[#This Row],[獲利金額]]-表格1[[#This Row],[學費支出]]+表格1[[#This Row],[投入金額]]</f>
        <v>249920.61374498185</v>
      </c>
    </row>
    <row r="49" spans="1:6" x14ac:dyDescent="0.4">
      <c r="A49" s="10">
        <v>41</v>
      </c>
      <c r="B49" s="10" t="str">
        <f>IF(MOD(表格1[[#This Row],[月數]],12)&lt;&gt;0, INT(表格1[[#This Row],[月數]]/12)&amp;"年"&amp;MOD(表格1[[#This Row],[月數]],12)&amp;"月", (INT(表格1[[#This Row],[月數]]/12)-1)&amp;"年"&amp;"12月")</f>
        <v>3年5月</v>
      </c>
      <c r="C49" s="2">
        <f t="shared" si="2"/>
        <v>5585.6537734265285</v>
      </c>
      <c r="D49" s="2">
        <f t="shared" si="3"/>
        <v>1413.0874854236843</v>
      </c>
      <c r="E49" s="2">
        <v>0</v>
      </c>
      <c r="F49" s="2">
        <f>F48+表格1[[#This Row],[獲利金額]]-表格1[[#This Row],[學費支出]]+表格1[[#This Row],[投入金額]]</f>
        <v>256919.35500383205</v>
      </c>
    </row>
    <row r="50" spans="1:6" x14ac:dyDescent="0.4">
      <c r="A50" s="10">
        <v>42</v>
      </c>
      <c r="B50" s="10" t="str">
        <f>IF(MOD(表格1[[#This Row],[月數]],12)&lt;&gt;0, INT(表格1[[#This Row],[月數]]/12)&amp;"年"&amp;MOD(表格1[[#This Row],[月數]],12)&amp;"月", (INT(表格1[[#This Row],[月數]]/12)-1)&amp;"年"&amp;"12月")</f>
        <v>3年6月</v>
      </c>
      <c r="C50" s="2">
        <f t="shared" si="2"/>
        <v>5585.6537734265285</v>
      </c>
      <c r="D50" s="2">
        <f t="shared" si="3"/>
        <v>1452.659386030055</v>
      </c>
      <c r="E50" s="2">
        <v>0</v>
      </c>
      <c r="F50" s="2">
        <f>F49+表格1[[#This Row],[獲利金額]]-表格1[[#This Row],[學費支出]]+表格1[[#This Row],[投入金額]]</f>
        <v>263957.66816328862</v>
      </c>
    </row>
    <row r="51" spans="1:6" x14ac:dyDescent="0.4">
      <c r="A51" s="10">
        <v>43</v>
      </c>
      <c r="B51" s="10" t="str">
        <f>IF(MOD(表格1[[#This Row],[月數]],12)&lt;&gt;0, INT(表格1[[#This Row],[月數]]/12)&amp;"年"&amp;MOD(表格1[[#This Row],[月數]],12)&amp;"月", (INT(表格1[[#This Row],[月數]]/12)-1)&amp;"年"&amp;"12月")</f>
        <v>3年7月</v>
      </c>
      <c r="C51" s="2">
        <f t="shared" si="2"/>
        <v>5585.6537734265285</v>
      </c>
      <c r="D51" s="2">
        <f t="shared" si="3"/>
        <v>1492.4550319157102</v>
      </c>
      <c r="E51" s="2">
        <v>0</v>
      </c>
      <c r="F51" s="2">
        <f>F50+表格1[[#This Row],[獲利金額]]-表格1[[#This Row],[學費支出]]+表格1[[#This Row],[投入金額]]</f>
        <v>271035.77696863085</v>
      </c>
    </row>
    <row r="52" spans="1:6" x14ac:dyDescent="0.4">
      <c r="A52" s="10">
        <v>44</v>
      </c>
      <c r="B52" s="10" t="str">
        <f>IF(MOD(表格1[[#This Row],[月數]],12)&lt;&gt;0, INT(表格1[[#This Row],[月數]]/12)&amp;"年"&amp;MOD(表格1[[#This Row],[月數]],12)&amp;"月", (INT(表格1[[#This Row],[月數]]/12)-1)&amp;"年"&amp;"12月")</f>
        <v>3年8月</v>
      </c>
      <c r="C52" s="2">
        <f t="shared" si="2"/>
        <v>5585.6537734265285</v>
      </c>
      <c r="D52" s="2">
        <f t="shared" si="3"/>
        <v>1532.4756881689887</v>
      </c>
      <c r="E52" s="2">
        <v>0</v>
      </c>
      <c r="F52" s="2">
        <f>F51+表格1[[#This Row],[獲利金額]]-表格1[[#This Row],[學費支出]]+表格1[[#This Row],[投入金額]]</f>
        <v>278153.9064302264</v>
      </c>
    </row>
    <row r="53" spans="1:6" x14ac:dyDescent="0.4">
      <c r="A53" s="10">
        <v>45</v>
      </c>
      <c r="B53" s="10" t="str">
        <f>IF(MOD(表格1[[#This Row],[月數]],12)&lt;&gt;0, INT(表格1[[#This Row],[月數]]/12)&amp;"年"&amp;MOD(表格1[[#This Row],[月數]],12)&amp;"月", (INT(表格1[[#This Row],[月數]]/12)-1)&amp;"年"&amp;"12月")</f>
        <v>3年9月</v>
      </c>
      <c r="C53" s="2">
        <f t="shared" si="2"/>
        <v>5585.6537734265285</v>
      </c>
      <c r="D53" s="2">
        <f t="shared" si="3"/>
        <v>1572.7226270312228</v>
      </c>
      <c r="E53" s="2">
        <v>0</v>
      </c>
      <c r="F53" s="2">
        <f>F52+表格1[[#This Row],[獲利金額]]-表格1[[#This Row],[學費支出]]+表格1[[#This Row],[投入金額]]</f>
        <v>285312.28283068415</v>
      </c>
    </row>
    <row r="54" spans="1:6" x14ac:dyDescent="0.4">
      <c r="A54" s="10">
        <v>46</v>
      </c>
      <c r="B54" s="10" t="str">
        <f>IF(MOD(表格1[[#This Row],[月數]],12)&lt;&gt;0, INT(表格1[[#This Row],[月數]]/12)&amp;"年"&amp;MOD(表格1[[#This Row],[月數]],12)&amp;"月", (INT(表格1[[#This Row],[月數]]/12)-1)&amp;"年"&amp;"12月")</f>
        <v>3年10月</v>
      </c>
      <c r="C54" s="2">
        <f t="shared" si="2"/>
        <v>5585.6537734265285</v>
      </c>
      <c r="D54" s="2">
        <f t="shared" si="3"/>
        <v>1613.1971279371817</v>
      </c>
      <c r="E54" s="2">
        <v>0</v>
      </c>
      <c r="F54" s="2">
        <f>F53+表格1[[#This Row],[獲利金額]]-表格1[[#This Row],[學費支出]]+表格1[[#This Row],[投入金額]]</f>
        <v>292511.13373204786</v>
      </c>
    </row>
    <row r="55" spans="1:6" x14ac:dyDescent="0.4">
      <c r="A55" s="10">
        <v>47</v>
      </c>
      <c r="B55" s="10" t="str">
        <f>IF(MOD(表格1[[#This Row],[月數]],12)&lt;&gt;0, INT(表格1[[#This Row],[月數]]/12)&amp;"年"&amp;MOD(表格1[[#This Row],[月數]],12)&amp;"月", (INT(表格1[[#This Row],[月數]]/12)-1)&amp;"年"&amp;"12月")</f>
        <v>3年11月</v>
      </c>
      <c r="C55" s="2">
        <f t="shared" si="2"/>
        <v>5585.6537734265285</v>
      </c>
      <c r="D55" s="2">
        <f t="shared" si="3"/>
        <v>1653.9004775557457</v>
      </c>
      <c r="E55" s="2">
        <v>0</v>
      </c>
      <c r="F55" s="2">
        <f>F54+表格1[[#This Row],[獲利金額]]-表格1[[#This Row],[學費支出]]+表格1[[#This Row],[投入金額]]</f>
        <v>299750.68798303016</v>
      </c>
    </row>
    <row r="56" spans="1:6" x14ac:dyDescent="0.4">
      <c r="A56" s="10">
        <v>48</v>
      </c>
      <c r="B56" s="10" t="str">
        <f>IF(MOD(表格1[[#This Row],[月數]],12)&lt;&gt;0, INT(表格1[[#This Row],[月數]]/12)&amp;"年"&amp;MOD(表格1[[#This Row],[月數]],12)&amp;"月", (INT(表格1[[#This Row],[月數]]/12)-1)&amp;"年"&amp;"12月")</f>
        <v>3年12月</v>
      </c>
      <c r="C56" s="2">
        <f t="shared" si="2"/>
        <v>5585.6537734265285</v>
      </c>
      <c r="D56" s="2">
        <f t="shared" si="3"/>
        <v>1694.8339698308075</v>
      </c>
      <c r="E56" s="2">
        <v>0</v>
      </c>
      <c r="F56" s="2">
        <f>F55+表格1[[#This Row],[獲利金額]]-表格1[[#This Row],[學費支出]]+表格1[[#This Row],[投入金額]]</f>
        <v>307031.17572628753</v>
      </c>
    </row>
    <row r="57" spans="1:6" x14ac:dyDescent="0.4">
      <c r="A57" s="10">
        <v>49</v>
      </c>
      <c r="B57" s="10" t="str">
        <f>IF(MOD(表格1[[#This Row],[月數]],12)&lt;&gt;0, INT(表格1[[#This Row],[月數]]/12)&amp;"年"&amp;MOD(表格1[[#This Row],[月數]],12)&amp;"月", (INT(表格1[[#This Row],[月數]]/12)-1)&amp;"年"&amp;"12月")</f>
        <v>4年1月</v>
      </c>
      <c r="C57" s="2">
        <f t="shared" si="2"/>
        <v>5585.6537734265285</v>
      </c>
      <c r="D57" s="2">
        <f t="shared" si="3"/>
        <v>1735.9989060224068</v>
      </c>
      <c r="E57" s="2">
        <v>0</v>
      </c>
      <c r="F57" s="2">
        <f>F56+表格1[[#This Row],[獲利金額]]-表格1[[#This Row],[學費支出]]+表格1[[#This Row],[投入金額]]</f>
        <v>314352.82840573648</v>
      </c>
    </row>
    <row r="58" spans="1:6" x14ac:dyDescent="0.4">
      <c r="A58" s="10">
        <v>50</v>
      </c>
      <c r="B58" s="10" t="str">
        <f>IF(MOD(表格1[[#This Row],[月數]],12)&lt;&gt;0, INT(表格1[[#This Row],[月數]]/12)&amp;"年"&amp;MOD(表格1[[#This Row],[月數]],12)&amp;"月", (INT(表格1[[#This Row],[月數]]/12)-1)&amp;"年"&amp;"12月")</f>
        <v>4年2月</v>
      </c>
      <c r="C58" s="2">
        <f t="shared" si="2"/>
        <v>5585.6537734265285</v>
      </c>
      <c r="D58" s="2">
        <f t="shared" si="3"/>
        <v>1777.3965947480965</v>
      </c>
      <c r="E58" s="2">
        <v>0</v>
      </c>
      <c r="F58" s="2">
        <f>F57+表格1[[#This Row],[獲利金額]]-表格1[[#This Row],[學費支出]]+表格1[[#This Row],[投入金額]]</f>
        <v>321715.8787739111</v>
      </c>
    </row>
    <row r="59" spans="1:6" x14ac:dyDescent="0.4">
      <c r="A59" s="10">
        <v>51</v>
      </c>
      <c r="B59" s="10" t="str">
        <f>IF(MOD(表格1[[#This Row],[月數]],12)&lt;&gt;0, INT(表格1[[#This Row],[月數]]/12)&amp;"年"&amp;MOD(表格1[[#This Row],[月數]],12)&amp;"月", (INT(表格1[[#This Row],[月數]]/12)-1)&amp;"年"&amp;"12月")</f>
        <v>4年3月</v>
      </c>
      <c r="C59" s="2">
        <f t="shared" si="2"/>
        <v>5585.6537734265285</v>
      </c>
      <c r="D59" s="2">
        <f t="shared" si="3"/>
        <v>1819.0283520245437</v>
      </c>
      <c r="E59" s="2">
        <v>0</v>
      </c>
      <c r="F59" s="2">
        <f>F58+表格1[[#This Row],[獲利金額]]-表格1[[#This Row],[學費支出]]+表格1[[#This Row],[投入金額]]</f>
        <v>329120.5608993622</v>
      </c>
    </row>
    <row r="60" spans="1:6" x14ac:dyDescent="0.4">
      <c r="A60" s="10">
        <v>52</v>
      </c>
      <c r="B60" s="10" t="str">
        <f>IF(MOD(表格1[[#This Row],[月數]],12)&lt;&gt;0, INT(表格1[[#This Row],[月數]]/12)&amp;"年"&amp;MOD(表格1[[#This Row],[月數]],12)&amp;"月", (INT(表格1[[#This Row],[月數]]/12)-1)&amp;"年"&amp;"12月")</f>
        <v>4年4月</v>
      </c>
      <c r="C60" s="2">
        <f t="shared" si="2"/>
        <v>5585.6537734265285</v>
      </c>
      <c r="D60" s="2">
        <f t="shared" si="3"/>
        <v>1860.8955013093653</v>
      </c>
      <c r="E60" s="2">
        <v>0</v>
      </c>
      <c r="F60" s="2">
        <f>F59+表格1[[#This Row],[獲利金額]]-表格1[[#This Row],[學費支出]]+表格1[[#This Row],[投入金額]]</f>
        <v>336567.11017409811</v>
      </c>
    </row>
    <row r="61" spans="1:6" x14ac:dyDescent="0.4">
      <c r="A61" s="10">
        <v>53</v>
      </c>
      <c r="B61" s="10" t="str">
        <f>IF(MOD(表格1[[#This Row],[月數]],12)&lt;&gt;0, INT(表格1[[#This Row],[月數]]/12)&amp;"年"&amp;MOD(表格1[[#This Row],[月數]],12)&amp;"月", (INT(表格1[[#This Row],[月數]]/12)-1)&amp;"年"&amp;"12月")</f>
        <v>4年5月</v>
      </c>
      <c r="C61" s="2">
        <f t="shared" si="2"/>
        <v>5585.6537734265285</v>
      </c>
      <c r="D61" s="2">
        <f t="shared" si="3"/>
        <v>1902.9993735431995</v>
      </c>
      <c r="E61" s="2">
        <v>0</v>
      </c>
      <c r="F61" s="2">
        <f>F60+表格1[[#This Row],[獲利金額]]-表格1[[#This Row],[學費支出]]+表格1[[#This Row],[投入金額]]</f>
        <v>344055.76332106785</v>
      </c>
    </row>
    <row r="62" spans="1:6" x14ac:dyDescent="0.4">
      <c r="A62" s="10">
        <v>54</v>
      </c>
      <c r="B62" s="10" t="str">
        <f>IF(MOD(表格1[[#This Row],[月數]],12)&lt;&gt;0, INT(表格1[[#This Row],[月數]]/12)&amp;"年"&amp;MOD(表格1[[#This Row],[月數]],12)&amp;"月", (INT(表格1[[#This Row],[月數]]/12)-1)&amp;"年"&amp;"12月")</f>
        <v>4年6月</v>
      </c>
      <c r="C62" s="2">
        <f t="shared" si="2"/>
        <v>5585.6537734265285</v>
      </c>
      <c r="D62" s="2">
        <f t="shared" si="3"/>
        <v>1945.3413071920163</v>
      </c>
      <c r="E62" s="2">
        <v>0</v>
      </c>
      <c r="F62" s="2">
        <f>F61+表格1[[#This Row],[獲利金額]]-表格1[[#This Row],[學費支出]]+表格1[[#This Row],[投入金額]]</f>
        <v>351586.75840168638</v>
      </c>
    </row>
    <row r="63" spans="1:6" x14ac:dyDescent="0.4">
      <c r="A63" s="10">
        <v>55</v>
      </c>
      <c r="B63" s="10" t="str">
        <f>IF(MOD(表格1[[#This Row],[月數]],12)&lt;&gt;0, INT(表格1[[#This Row],[月數]]/12)&amp;"年"&amp;MOD(表格1[[#This Row],[月數]],12)&amp;"月", (INT(表格1[[#This Row],[月數]]/12)-1)&amp;"年"&amp;"12月")</f>
        <v>4年7月</v>
      </c>
      <c r="C63" s="2">
        <f t="shared" si="2"/>
        <v>5585.6537734265285</v>
      </c>
      <c r="D63" s="2">
        <f t="shared" si="3"/>
        <v>1987.9226482896674</v>
      </c>
      <c r="E63" s="2">
        <v>0</v>
      </c>
      <c r="F63" s="2">
        <f>F62+表格1[[#This Row],[獲利金額]]-表格1[[#This Row],[學費支出]]+表格1[[#This Row],[投入金額]]</f>
        <v>359160.33482340258</v>
      </c>
    </row>
    <row r="64" spans="1:6" x14ac:dyDescent="0.4">
      <c r="A64" s="10">
        <v>56</v>
      </c>
      <c r="B64" s="10" t="str">
        <f>IF(MOD(表格1[[#This Row],[月數]],12)&lt;&gt;0, INT(表格1[[#This Row],[月數]]/12)&amp;"年"&amp;MOD(表格1[[#This Row],[月數]],12)&amp;"月", (INT(表格1[[#This Row],[月數]]/12)-1)&amp;"年"&amp;"12月")</f>
        <v>4年8月</v>
      </c>
      <c r="C64" s="2">
        <f t="shared" si="2"/>
        <v>5585.6537734265285</v>
      </c>
      <c r="D64" s="2">
        <f t="shared" si="3"/>
        <v>2030.7447504806755</v>
      </c>
      <c r="E64" s="2">
        <v>0</v>
      </c>
      <c r="F64" s="2">
        <f>F63+表格1[[#This Row],[獲利金額]]-表格1[[#This Row],[學費支出]]+表格1[[#This Row],[投入金額]]</f>
        <v>366776.73334730981</v>
      </c>
    </row>
    <row r="65" spans="1:6" x14ac:dyDescent="0.4">
      <c r="A65" s="10">
        <v>57</v>
      </c>
      <c r="B65" s="10" t="str">
        <f>IF(MOD(表格1[[#This Row],[月數]],12)&lt;&gt;0, INT(表格1[[#This Row],[月數]]/12)&amp;"年"&amp;MOD(表格1[[#This Row],[月數]],12)&amp;"月", (INT(表格1[[#This Row],[月數]]/12)-1)&amp;"年"&amp;"12月")</f>
        <v>4年9月</v>
      </c>
      <c r="C65" s="2">
        <f t="shared" si="2"/>
        <v>5585.6537734265285</v>
      </c>
      <c r="D65" s="2">
        <f t="shared" si="3"/>
        <v>2073.8089750632657</v>
      </c>
      <c r="E65" s="2">
        <v>0</v>
      </c>
      <c r="F65" s="2">
        <f>F64+表格1[[#This Row],[獲利金額]]-表格1[[#This Row],[學費支出]]+表格1[[#This Row],[投入金額]]</f>
        <v>374436.19609579962</v>
      </c>
    </row>
    <row r="66" spans="1:6" x14ac:dyDescent="0.4">
      <c r="A66" s="10">
        <v>58</v>
      </c>
      <c r="B66" s="10" t="str">
        <f>IF(MOD(表格1[[#This Row],[月數]],12)&lt;&gt;0, INT(表格1[[#This Row],[月數]]/12)&amp;"年"&amp;MOD(表格1[[#This Row],[月數]],12)&amp;"月", (INT(表格1[[#This Row],[月數]]/12)-1)&amp;"年"&amp;"12月")</f>
        <v>4年10月</v>
      </c>
      <c r="C66" s="2">
        <f t="shared" si="2"/>
        <v>5585.6537734265285</v>
      </c>
      <c r="D66" s="2">
        <f t="shared" si="3"/>
        <v>2117.1166910326419</v>
      </c>
      <c r="E66" s="2">
        <v>0</v>
      </c>
      <c r="F66" s="2">
        <f>F65+表格1[[#This Row],[獲利金額]]-表格1[[#This Row],[學費支出]]+表格1[[#This Row],[投入金額]]</f>
        <v>382138.96656025882</v>
      </c>
    </row>
    <row r="67" spans="1:6" x14ac:dyDescent="0.4">
      <c r="A67" s="10">
        <v>59</v>
      </c>
      <c r="B67" s="10" t="str">
        <f>IF(MOD(表格1[[#This Row],[月數]],12)&lt;&gt;0, INT(表格1[[#This Row],[月數]]/12)&amp;"年"&amp;MOD(表格1[[#This Row],[月數]],12)&amp;"月", (INT(表格1[[#This Row],[月數]]/12)-1)&amp;"年"&amp;"12月")</f>
        <v>4年11月</v>
      </c>
      <c r="C67" s="2">
        <f t="shared" si="2"/>
        <v>5585.6537734265285</v>
      </c>
      <c r="D67" s="2">
        <f t="shared" si="3"/>
        <v>2160.6692751245055</v>
      </c>
      <c r="E67" s="2">
        <v>0</v>
      </c>
      <c r="F67" s="2">
        <f>F66+表格1[[#This Row],[獲利金額]]-表格1[[#This Row],[學費支出]]+表格1[[#This Row],[投入金額]]</f>
        <v>389885.28960880986</v>
      </c>
    </row>
    <row r="68" spans="1:6" x14ac:dyDescent="0.4">
      <c r="A68" s="10">
        <v>60</v>
      </c>
      <c r="B68" s="10" t="str">
        <f>IF(MOD(表格1[[#This Row],[月數]],12)&lt;&gt;0, INT(表格1[[#This Row],[月數]]/12)&amp;"年"&amp;MOD(表格1[[#This Row],[月數]],12)&amp;"月", (INT(表格1[[#This Row],[月數]]/12)-1)&amp;"年"&amp;"12月")</f>
        <v>4年12月</v>
      </c>
      <c r="C68" s="2">
        <f t="shared" si="2"/>
        <v>5585.6537734265285</v>
      </c>
      <c r="D68" s="2">
        <f t="shared" si="3"/>
        <v>2204.4681118588214</v>
      </c>
      <c r="E68" s="2">
        <v>0</v>
      </c>
      <c r="F68" s="2">
        <f>F67+表格1[[#This Row],[獲利金額]]-表格1[[#This Row],[學費支出]]+表格1[[#This Row],[投入金額]]</f>
        <v>397675.41149409523</v>
      </c>
    </row>
    <row r="69" spans="1:6" x14ac:dyDescent="0.4">
      <c r="A69" s="10">
        <v>61</v>
      </c>
      <c r="B69" s="10" t="str">
        <f>IF(MOD(表格1[[#This Row],[月數]],12)&lt;&gt;0, INT(表格1[[#This Row],[月數]]/12)&amp;"年"&amp;MOD(表格1[[#This Row],[月數]],12)&amp;"月", (INT(表格1[[#This Row],[月數]]/12)-1)&amp;"年"&amp;"12月")</f>
        <v>5年1月</v>
      </c>
      <c r="C69" s="2">
        <f t="shared" si="2"/>
        <v>5585.6537734265285</v>
      </c>
      <c r="D69" s="2">
        <f t="shared" si="3"/>
        <v>2248.5145935838327</v>
      </c>
      <c r="E69" s="2">
        <v>0</v>
      </c>
      <c r="F69" s="2">
        <f>F68+表格1[[#This Row],[獲利金額]]-表格1[[#This Row],[學費支出]]+表格1[[#This Row],[投入金額]]</f>
        <v>405509.57986110559</v>
      </c>
    </row>
    <row r="70" spans="1:6" x14ac:dyDescent="0.4">
      <c r="A70" s="10">
        <v>62</v>
      </c>
      <c r="B70" s="10" t="str">
        <f>IF(MOD(表格1[[#This Row],[月數]],12)&lt;&gt;0, INT(表格1[[#This Row],[月數]]/12)&amp;"年"&amp;MOD(表格1[[#This Row],[月數]],12)&amp;"月", (INT(表格1[[#This Row],[月數]]/12)-1)&amp;"年"&amp;"12月")</f>
        <v>5年2月</v>
      </c>
      <c r="C70" s="2">
        <f t="shared" si="2"/>
        <v>5585.6537734265285</v>
      </c>
      <c r="D70" s="2">
        <f t="shared" si="3"/>
        <v>2292.8101205203207</v>
      </c>
      <c r="E70" s="2">
        <v>0</v>
      </c>
      <c r="F70" s="2">
        <f>F69+表格1[[#This Row],[獲利金額]]-表格1[[#This Row],[學費支出]]+表格1[[#This Row],[投入金額]]</f>
        <v>413388.04375505244</v>
      </c>
    </row>
    <row r="71" spans="1:6" x14ac:dyDescent="0.4">
      <c r="A71" s="10">
        <v>63</v>
      </c>
      <c r="B71" s="10" t="str">
        <f>IF(MOD(表格1[[#This Row],[月數]],12)&lt;&gt;0, INT(表格1[[#This Row],[月數]]/12)&amp;"年"&amp;MOD(表格1[[#This Row],[月數]],12)&amp;"月", (INT(表格1[[#This Row],[月數]]/12)-1)&amp;"年"&amp;"12月")</f>
        <v>5年3月</v>
      </c>
      <c r="C71" s="2">
        <f t="shared" si="2"/>
        <v>5585.6537734265285</v>
      </c>
      <c r="D71" s="2">
        <f t="shared" si="3"/>
        <v>2337.3561008061192</v>
      </c>
      <c r="E71" s="2">
        <v>0</v>
      </c>
      <c r="F71" s="2">
        <f>F70+表格1[[#This Row],[獲利金額]]-表格1[[#This Row],[學費支出]]+表格1[[#This Row],[投入金額]]</f>
        <v>421311.05362928507</v>
      </c>
    </row>
    <row r="72" spans="1:6" x14ac:dyDescent="0.4">
      <c r="A72" s="10">
        <v>64</v>
      </c>
      <c r="B72" s="10" t="str">
        <f>IF(MOD(表格1[[#This Row],[月數]],12)&lt;&gt;0, INT(表格1[[#This Row],[月數]]/12)&amp;"年"&amp;MOD(表格1[[#This Row],[月數]],12)&amp;"月", (INT(表格1[[#This Row],[月數]]/12)-1)&amp;"年"&amp;"12月")</f>
        <v>5年4月</v>
      </c>
      <c r="C72" s="2">
        <f t="shared" si="2"/>
        <v>5585.6537734265285</v>
      </c>
      <c r="D72" s="2">
        <f t="shared" si="3"/>
        <v>2382.1539505408782</v>
      </c>
      <c r="E72" s="2">
        <v>0</v>
      </c>
      <c r="F72" s="2">
        <f>F71+表格1[[#This Row],[獲利金額]]-表格1[[#This Row],[學費支出]]+表格1[[#This Row],[投入金額]]</f>
        <v>429278.86135325249</v>
      </c>
    </row>
    <row r="73" spans="1:6" x14ac:dyDescent="0.4">
      <c r="A73" s="10">
        <v>65</v>
      </c>
      <c r="B73" s="10" t="str">
        <f>IF(MOD(表格1[[#This Row],[月數]],12)&lt;&gt;0, INT(表格1[[#This Row],[月數]]/12)&amp;"年"&amp;MOD(表格1[[#This Row],[月數]],12)&amp;"月", (INT(表格1[[#This Row],[月數]]/12)-1)&amp;"年"&amp;"12月")</f>
        <v>5年5月</v>
      </c>
      <c r="C73" s="2">
        <f t="shared" ref="C73:C104" si="4">每月投入</f>
        <v>5585.6537734265285</v>
      </c>
      <c r="D73" s="2">
        <f t="shared" si="3"/>
        <v>2427.2050938310808</v>
      </c>
      <c r="E73" s="2">
        <v>0</v>
      </c>
      <c r="F73" s="2">
        <f>F72+表格1[[#This Row],[獲利金額]]-表格1[[#This Row],[學費支出]]+表格1[[#This Row],[投入金額]]</f>
        <v>437291.72022051009</v>
      </c>
    </row>
    <row r="74" spans="1:6" x14ac:dyDescent="0.4">
      <c r="A74" s="10">
        <v>66</v>
      </c>
      <c r="B74" s="10" t="str">
        <f>IF(MOD(表格1[[#This Row],[月數]],12)&lt;&gt;0, INT(表格1[[#This Row],[月數]]/12)&amp;"年"&amp;MOD(表格1[[#This Row],[月數]],12)&amp;"月", (INT(表格1[[#This Row],[月數]]/12)-1)&amp;"年"&amp;"12月")</f>
        <v>5年6月</v>
      </c>
      <c r="C74" s="2">
        <f t="shared" si="4"/>
        <v>5585.6537734265285</v>
      </c>
      <c r="D74" s="2">
        <f t="shared" ref="D74:D105" si="5">F73*月報酬率</f>
        <v>2472.5109628353148</v>
      </c>
      <c r="E74" s="2">
        <v>0</v>
      </c>
      <c r="F74" s="2">
        <f>F73+表格1[[#This Row],[獲利金額]]-表格1[[#This Row],[學費支出]]+表格1[[#This Row],[投入金額]]</f>
        <v>445349.88495677197</v>
      </c>
    </row>
    <row r="75" spans="1:6" x14ac:dyDescent="0.4">
      <c r="A75" s="10">
        <v>67</v>
      </c>
      <c r="B75" s="10" t="str">
        <f>IF(MOD(表格1[[#This Row],[月數]],12)&lt;&gt;0, INT(表格1[[#This Row],[月數]]/12)&amp;"年"&amp;MOD(表格1[[#This Row],[月數]],12)&amp;"月", (INT(表格1[[#This Row],[月數]]/12)-1)&amp;"年"&amp;"12月")</f>
        <v>5年7月</v>
      </c>
      <c r="C75" s="2">
        <f t="shared" si="4"/>
        <v>5585.6537734265285</v>
      </c>
      <c r="D75" s="2">
        <f t="shared" si="5"/>
        <v>2518.0729978098016</v>
      </c>
      <c r="E75" s="2">
        <v>0</v>
      </c>
      <c r="F75" s="2">
        <f>F74+表格1[[#This Row],[獲利金額]]-表格1[[#This Row],[學費支出]]+表格1[[#This Row],[投入金額]]</f>
        <v>453453.61172800831</v>
      </c>
    </row>
    <row r="76" spans="1:6" x14ac:dyDescent="0.4">
      <c r="A76" s="10">
        <v>68</v>
      </c>
      <c r="B76" s="10" t="str">
        <f>IF(MOD(表格1[[#This Row],[月數]],12)&lt;&gt;0, INT(表格1[[#This Row],[月數]]/12)&amp;"年"&amp;MOD(表格1[[#This Row],[月數]],12)&amp;"月", (INT(表格1[[#This Row],[月數]]/12)-1)&amp;"年"&amp;"12月")</f>
        <v>5年8月</v>
      </c>
      <c r="C76" s="2">
        <f t="shared" si="4"/>
        <v>5585.6537734265285</v>
      </c>
      <c r="D76" s="2">
        <f t="shared" si="5"/>
        <v>2563.8926471541804</v>
      </c>
      <c r="E76" s="2">
        <v>0</v>
      </c>
      <c r="F76" s="2">
        <f>F75+表格1[[#This Row],[獲利金額]]-表格1[[#This Row],[學費支出]]+表格1[[#This Row],[投入金額]]</f>
        <v>461603.15814858902</v>
      </c>
    </row>
    <row r="77" spans="1:6" x14ac:dyDescent="0.4">
      <c r="A77" s="10">
        <v>69</v>
      </c>
      <c r="B77" s="10" t="str">
        <f>IF(MOD(表格1[[#This Row],[月數]],12)&lt;&gt;0, INT(表格1[[#This Row],[月數]]/12)&amp;"年"&amp;MOD(表格1[[#This Row],[月數]],12)&amp;"月", (INT(表格1[[#This Row],[月數]]/12)-1)&amp;"年"&amp;"12月")</f>
        <v>5年9月</v>
      </c>
      <c r="C77" s="2">
        <f t="shared" si="4"/>
        <v>5585.6537734265285</v>
      </c>
      <c r="D77" s="2">
        <f t="shared" si="5"/>
        <v>2609.9713674575519</v>
      </c>
      <c r="E77" s="2">
        <v>0</v>
      </c>
      <c r="F77" s="2">
        <f>F76+表格1[[#This Row],[獲利金額]]-表格1[[#This Row],[學費支出]]+表格1[[#This Row],[投入金額]]</f>
        <v>469798.7832894731</v>
      </c>
    </row>
    <row r="78" spans="1:6" x14ac:dyDescent="0.4">
      <c r="A78" s="10">
        <v>70</v>
      </c>
      <c r="B78" s="10" t="str">
        <f>IF(MOD(表格1[[#This Row],[月數]],12)&lt;&gt;0, INT(表格1[[#This Row],[月數]]/12)&amp;"年"&amp;MOD(表格1[[#This Row],[月數]],12)&amp;"月", (INT(表格1[[#This Row],[月數]]/12)-1)&amp;"年"&amp;"12月")</f>
        <v>5年10月</v>
      </c>
      <c r="C78" s="2">
        <f t="shared" si="4"/>
        <v>5585.6537734265285</v>
      </c>
      <c r="D78" s="2">
        <f t="shared" si="5"/>
        <v>2656.310623544784</v>
      </c>
      <c r="E78" s="2">
        <v>0</v>
      </c>
      <c r="F78" s="2">
        <f>F77+表格1[[#This Row],[獲利金額]]-表格1[[#This Row],[學費支出]]+表格1[[#This Row],[投入金額]]</f>
        <v>478040.74768644443</v>
      </c>
    </row>
    <row r="79" spans="1:6" x14ac:dyDescent="0.4">
      <c r="A79" s="10">
        <v>71</v>
      </c>
      <c r="B79" s="10" t="str">
        <f>IF(MOD(表格1[[#This Row],[月數]],12)&lt;&gt;0, INT(表格1[[#This Row],[月數]]/12)&amp;"年"&amp;MOD(表格1[[#This Row],[月數]],12)&amp;"月", (INT(表格1[[#This Row],[月數]]/12)-1)&amp;"年"&amp;"12月")</f>
        <v>5年11月</v>
      </c>
      <c r="C79" s="2">
        <f t="shared" si="4"/>
        <v>5585.6537734265285</v>
      </c>
      <c r="D79" s="2">
        <f t="shared" si="5"/>
        <v>2702.9118885230782</v>
      </c>
      <c r="E79" s="2">
        <v>0</v>
      </c>
      <c r="F79" s="2">
        <f>F78+表格1[[#This Row],[獲利金額]]-表格1[[#This Row],[學費支出]]+表格1[[#This Row],[投入金額]]</f>
        <v>486329.31334839406</v>
      </c>
    </row>
    <row r="80" spans="1:6" x14ac:dyDescent="0.4">
      <c r="A80" s="10">
        <v>72</v>
      </c>
      <c r="B80" s="10" t="str">
        <f>IF(MOD(表格1[[#This Row],[月數]],12)&lt;&gt;0, INT(表格1[[#This Row],[月數]]/12)&amp;"年"&amp;MOD(表格1[[#This Row],[月數]],12)&amp;"月", (INT(表格1[[#This Row],[月數]]/12)-1)&amp;"年"&amp;"12月")</f>
        <v>5年12月</v>
      </c>
      <c r="C80" s="2">
        <f t="shared" si="4"/>
        <v>5585.6537734265285</v>
      </c>
      <c r="D80" s="2">
        <f t="shared" si="5"/>
        <v>2749.7766438287963</v>
      </c>
      <c r="E80" s="2">
        <v>0</v>
      </c>
      <c r="F80" s="2">
        <f>F79+表格1[[#This Row],[獲利金額]]-表格1[[#This Row],[學費支出]]+表格1[[#This Row],[投入金額]]</f>
        <v>494664.74376564939</v>
      </c>
    </row>
    <row r="81" spans="1:6" x14ac:dyDescent="0.4">
      <c r="A81" s="10">
        <v>73</v>
      </c>
      <c r="B81" s="10" t="str">
        <f>IF(MOD(表格1[[#This Row],[月數]],12)&lt;&gt;0, INT(表格1[[#This Row],[月數]]/12)&amp;"年"&amp;MOD(表格1[[#This Row],[月數]],12)&amp;"月", (INT(表格1[[#This Row],[月數]]/12)-1)&amp;"年"&amp;"12月")</f>
        <v>6年1月</v>
      </c>
      <c r="C81" s="2">
        <f t="shared" si="4"/>
        <v>5585.6537734265285</v>
      </c>
      <c r="D81" s="2">
        <f t="shared" si="5"/>
        <v>2796.9063792745583</v>
      </c>
      <c r="E81" s="2">
        <v>0</v>
      </c>
      <c r="F81" s="2">
        <f>F80+表格1[[#This Row],[獲利金額]]-表格1[[#This Row],[學費支出]]+表格1[[#This Row],[投入金額]]</f>
        <v>503047.30391835049</v>
      </c>
    </row>
    <row r="82" spans="1:6" x14ac:dyDescent="0.4">
      <c r="A82" s="10">
        <v>74</v>
      </c>
      <c r="B82" s="10" t="str">
        <f>IF(MOD(表格1[[#This Row],[月數]],12)&lt;&gt;0, INT(表格1[[#This Row],[月數]]/12)&amp;"年"&amp;MOD(表格1[[#This Row],[月數]],12)&amp;"月", (INT(表格1[[#This Row],[月數]]/12)-1)&amp;"年"&amp;"12月")</f>
        <v>6年2月</v>
      </c>
      <c r="C82" s="2">
        <f t="shared" si="4"/>
        <v>5585.6537734265285</v>
      </c>
      <c r="D82" s="2">
        <f t="shared" si="5"/>
        <v>2844.3025930966005</v>
      </c>
      <c r="E82" s="2">
        <v>0</v>
      </c>
      <c r="F82" s="2">
        <f>F81+表格1[[#This Row],[獲利金額]]-表格1[[#This Row],[學費支出]]+表格1[[#This Row],[投入金額]]</f>
        <v>511477.26028487366</v>
      </c>
    </row>
    <row r="83" spans="1:6" x14ac:dyDescent="0.4">
      <c r="A83" s="10">
        <v>75</v>
      </c>
      <c r="B83" s="10" t="str">
        <f>IF(MOD(表格1[[#This Row],[月數]],12)&lt;&gt;0, INT(表格1[[#This Row],[月數]]/12)&amp;"年"&amp;MOD(表格1[[#This Row],[月數]],12)&amp;"月", (INT(表格1[[#This Row],[月數]]/12)-1)&amp;"年"&amp;"12月")</f>
        <v>6年3月</v>
      </c>
      <c r="C83" s="2">
        <f t="shared" si="4"/>
        <v>5585.6537734265285</v>
      </c>
      <c r="D83" s="2">
        <f t="shared" si="5"/>
        <v>2891.9667920024049</v>
      </c>
      <c r="E83" s="2">
        <v>0</v>
      </c>
      <c r="F83" s="2">
        <f>F82+表格1[[#This Row],[獲利金額]]-表格1[[#This Row],[學費支出]]+表格1[[#This Row],[投入金額]]</f>
        <v>519954.88085030258</v>
      </c>
    </row>
    <row r="84" spans="1:6" x14ac:dyDescent="0.4">
      <c r="A84" s="10">
        <v>76</v>
      </c>
      <c r="B84" s="10" t="str">
        <f>IF(MOD(表格1[[#This Row],[月數]],12)&lt;&gt;0, INT(表格1[[#This Row],[月數]]/12)&amp;"年"&amp;MOD(表格1[[#This Row],[月數]],12)&amp;"月", (INT(表格1[[#This Row],[月數]]/12)-1)&amp;"年"&amp;"12月")</f>
        <v>6年4月</v>
      </c>
      <c r="C84" s="2">
        <f t="shared" si="4"/>
        <v>5585.6537734265285</v>
      </c>
      <c r="D84" s="2">
        <f t="shared" si="5"/>
        <v>2939.9004912185969</v>
      </c>
      <c r="E84" s="2">
        <v>0</v>
      </c>
      <c r="F84" s="2">
        <f>F83+表格1[[#This Row],[獲利金額]]-表格1[[#This Row],[學費支出]]+表格1[[#This Row],[投入金額]]</f>
        <v>528480.43511494773</v>
      </c>
    </row>
    <row r="85" spans="1:6" x14ac:dyDescent="0.4">
      <c r="A85" s="10">
        <v>77</v>
      </c>
      <c r="B85" s="10" t="str">
        <f>IF(MOD(表格1[[#This Row],[月數]],12)&lt;&gt;0, INT(表格1[[#This Row],[月數]]/12)&amp;"年"&amp;MOD(表格1[[#This Row],[月數]],12)&amp;"月", (INT(表格1[[#This Row],[月數]]/12)-1)&amp;"年"&amp;"12月")</f>
        <v>6年5月</v>
      </c>
      <c r="C85" s="2">
        <f t="shared" si="4"/>
        <v>5585.6537734265285</v>
      </c>
      <c r="D85" s="2">
        <f t="shared" si="5"/>
        <v>2988.1052145391136</v>
      </c>
      <c r="E85" s="2">
        <v>0</v>
      </c>
      <c r="F85" s="2">
        <f>F84+表格1[[#This Row],[獲利金額]]-表格1[[#This Row],[學費支出]]+表格1[[#This Row],[投入金額]]</f>
        <v>537054.19410291337</v>
      </c>
    </row>
    <row r="86" spans="1:6" x14ac:dyDescent="0.4">
      <c r="A86" s="10">
        <v>78</v>
      </c>
      <c r="B86" s="10" t="str">
        <f>IF(MOD(表格1[[#This Row],[月數]],12)&lt;&gt;0, INT(表格1[[#This Row],[月數]]/12)&amp;"年"&amp;MOD(表格1[[#This Row],[月數]],12)&amp;"月", (INT(表格1[[#This Row],[月數]]/12)-1)&amp;"年"&amp;"12月")</f>
        <v>6年6月</v>
      </c>
      <c r="C86" s="2">
        <f t="shared" si="4"/>
        <v>5585.6537734265285</v>
      </c>
      <c r="D86" s="2">
        <f t="shared" si="5"/>
        <v>3036.5824943736443</v>
      </c>
      <c r="E86" s="2">
        <v>0</v>
      </c>
      <c r="F86" s="2">
        <f>F85+表格1[[#This Row],[獲利金額]]-表格1[[#This Row],[學費支出]]+表格1[[#This Row],[投入金額]]</f>
        <v>545676.43037071358</v>
      </c>
    </row>
    <row r="87" spans="1:6" x14ac:dyDescent="0.4">
      <c r="A87" s="10">
        <v>79</v>
      </c>
      <c r="B87" s="10" t="str">
        <f>IF(MOD(表格1[[#This Row],[月數]],12)&lt;&gt;0, INT(表格1[[#This Row],[月數]]/12)&amp;"年"&amp;MOD(表格1[[#This Row],[月數]],12)&amp;"月", (INT(表格1[[#This Row],[月數]]/12)-1)&amp;"年"&amp;"12月")</f>
        <v>6年7月</v>
      </c>
      <c r="C87" s="2">
        <f t="shared" si="4"/>
        <v>5585.6537734265285</v>
      </c>
      <c r="D87" s="2">
        <f t="shared" si="5"/>
        <v>3085.3338717963452</v>
      </c>
      <c r="E87" s="2">
        <v>0</v>
      </c>
      <c r="F87" s="2">
        <f>F86+表格1[[#This Row],[獲利金額]]-表格1[[#This Row],[學費支出]]+表格1[[#This Row],[投入金額]]</f>
        <v>554347.41801593651</v>
      </c>
    </row>
    <row r="88" spans="1:6" x14ac:dyDescent="0.4">
      <c r="A88" s="10">
        <v>80</v>
      </c>
      <c r="B88" s="10" t="str">
        <f>IF(MOD(表格1[[#This Row],[月數]],12)&lt;&gt;0, INT(表格1[[#This Row],[月數]]/12)&amp;"年"&amp;MOD(表格1[[#This Row],[月數]],12)&amp;"月", (INT(表格1[[#This Row],[月數]]/12)-1)&amp;"年"&amp;"12月")</f>
        <v>6年8月</v>
      </c>
      <c r="C88" s="2">
        <f t="shared" si="4"/>
        <v>5585.6537734265285</v>
      </c>
      <c r="D88" s="2">
        <f t="shared" si="5"/>
        <v>3134.3608965948306</v>
      </c>
      <c r="E88" s="2">
        <v>0</v>
      </c>
      <c r="F88" s="2">
        <f>F87+表格1[[#This Row],[獲利金額]]-表格1[[#This Row],[學費支出]]+表格1[[#This Row],[投入金額]]</f>
        <v>563067.43268595787</v>
      </c>
    </row>
    <row r="89" spans="1:6" x14ac:dyDescent="0.4">
      <c r="A89" s="10">
        <v>81</v>
      </c>
      <c r="B89" s="10" t="str">
        <f>IF(MOD(表格1[[#This Row],[月數]],12)&lt;&gt;0, INT(表格1[[#This Row],[月數]]/12)&amp;"年"&amp;MOD(表格1[[#This Row],[月數]],12)&amp;"月", (INT(表格1[[#This Row],[月數]]/12)-1)&amp;"年"&amp;"12月")</f>
        <v>6年9月</v>
      </c>
      <c r="C89" s="2">
        <f t="shared" si="4"/>
        <v>5585.6537734265285</v>
      </c>
      <c r="D89" s="2">
        <f t="shared" si="5"/>
        <v>3183.6651273194384</v>
      </c>
      <c r="E89" s="2">
        <v>0</v>
      </c>
      <c r="F89" s="2">
        <f>F88+表格1[[#This Row],[獲利金額]]-表格1[[#This Row],[學費支出]]+表格1[[#This Row],[投入金額]]</f>
        <v>571836.75158670382</v>
      </c>
    </row>
    <row r="90" spans="1:6" x14ac:dyDescent="0.4">
      <c r="A90" s="10">
        <v>82</v>
      </c>
      <c r="B90" s="10" t="str">
        <f>IF(MOD(表格1[[#This Row],[月數]],12)&lt;&gt;0, INT(表格1[[#This Row],[月數]]/12)&amp;"年"&amp;MOD(表格1[[#This Row],[月數]],12)&amp;"月", (INT(表格1[[#This Row],[月數]]/12)-1)&amp;"年"&amp;"12月")</f>
        <v>6年10月</v>
      </c>
      <c r="C90" s="2">
        <f t="shared" si="4"/>
        <v>5585.6537734265285</v>
      </c>
      <c r="D90" s="2">
        <f t="shared" si="5"/>
        <v>3233.2481313327767</v>
      </c>
      <c r="E90" s="2">
        <v>0</v>
      </c>
      <c r="F90" s="2">
        <f>F89+表格1[[#This Row],[獲利金額]]-表格1[[#This Row],[學費支出]]+表格1[[#This Row],[投入金額]]</f>
        <v>580655.65349146316</v>
      </c>
    </row>
    <row r="91" spans="1:6" x14ac:dyDescent="0.4">
      <c r="A91" s="10">
        <v>83</v>
      </c>
      <c r="B91" s="10" t="str">
        <f>IF(MOD(表格1[[#This Row],[月數]],12)&lt;&gt;0, INT(表格1[[#This Row],[月數]]/12)&amp;"年"&amp;MOD(表格1[[#This Row],[月數]],12)&amp;"月", (INT(表格1[[#This Row],[月數]]/12)-1)&amp;"年"&amp;"12月")</f>
        <v>6年11月</v>
      </c>
      <c r="C91" s="2">
        <f t="shared" si="4"/>
        <v>5585.6537734265285</v>
      </c>
      <c r="D91" s="2">
        <f t="shared" si="5"/>
        <v>3283.1114848595516</v>
      </c>
      <c r="E91" s="2">
        <v>0</v>
      </c>
      <c r="F91" s="2">
        <f>F90+表格1[[#This Row],[獲利金額]]-表格1[[#This Row],[學費支出]]+表格1[[#This Row],[投入金額]]</f>
        <v>589524.41874974931</v>
      </c>
    </row>
    <row r="92" spans="1:6" x14ac:dyDescent="0.4">
      <c r="A92" s="10">
        <v>84</v>
      </c>
      <c r="B92" s="10" t="str">
        <f>IF(MOD(表格1[[#This Row],[月數]],12)&lt;&gt;0, INT(表格1[[#This Row],[月數]]/12)&amp;"年"&amp;MOD(表格1[[#This Row],[月數]],12)&amp;"月", (INT(表格1[[#This Row],[月數]]/12)-1)&amp;"年"&amp;"12月")</f>
        <v>6年12月</v>
      </c>
      <c r="C92" s="2">
        <f t="shared" si="4"/>
        <v>5585.6537734265285</v>
      </c>
      <c r="D92" s="2">
        <f t="shared" si="5"/>
        <v>3333.25677303667</v>
      </c>
      <c r="E92" s="2">
        <v>0</v>
      </c>
      <c r="F92" s="2">
        <f>F91+表格1[[#This Row],[獲利金額]]-表格1[[#This Row],[學費支出]]+表格1[[#This Row],[投入金額]]</f>
        <v>598443.32929621253</v>
      </c>
    </row>
    <row r="93" spans="1:6" x14ac:dyDescent="0.4">
      <c r="A93" s="10">
        <v>85</v>
      </c>
      <c r="B93" s="10" t="str">
        <f>IF(MOD(表格1[[#This Row],[月數]],12)&lt;&gt;0, INT(表格1[[#This Row],[月數]]/12)&amp;"年"&amp;MOD(表格1[[#This Row],[月數]],12)&amp;"月", (INT(表格1[[#This Row],[月數]]/12)-1)&amp;"年"&amp;"12月")</f>
        <v>7年1月</v>
      </c>
      <c r="C93" s="2">
        <f t="shared" si="4"/>
        <v>5585.6537734265285</v>
      </c>
      <c r="D93" s="2">
        <f t="shared" si="5"/>
        <v>3383.6855899636353</v>
      </c>
      <c r="E93" s="2">
        <v>0</v>
      </c>
      <c r="F93" s="2">
        <f>F92+表格1[[#This Row],[獲利金額]]-表格1[[#This Row],[學費支出]]+表格1[[#This Row],[投入金額]]</f>
        <v>607412.66865960276</v>
      </c>
    </row>
    <row r="94" spans="1:6" x14ac:dyDescent="0.4">
      <c r="A94" s="10">
        <v>86</v>
      </c>
      <c r="B94" s="10" t="str">
        <f>IF(MOD(表格1[[#This Row],[月數]],12)&lt;&gt;0, INT(表格1[[#This Row],[月數]]/12)&amp;"年"&amp;MOD(表格1[[#This Row],[月數]],12)&amp;"月", (INT(表格1[[#This Row],[月數]]/12)-1)&amp;"年"&amp;"12月")</f>
        <v>7年2月</v>
      </c>
      <c r="C94" s="2">
        <f t="shared" si="4"/>
        <v>5585.6537734265285</v>
      </c>
      <c r="D94" s="2">
        <f t="shared" si="5"/>
        <v>3434.3995387532209</v>
      </c>
      <c r="E94" s="2">
        <v>0</v>
      </c>
      <c r="F94" s="2">
        <f>F93+表格1[[#This Row],[獲利金額]]-表格1[[#This Row],[學費支出]]+表格1[[#This Row],[投入金額]]</f>
        <v>616432.72197178251</v>
      </c>
    </row>
    <row r="95" spans="1:6" x14ac:dyDescent="0.4">
      <c r="A95" s="10">
        <v>87</v>
      </c>
      <c r="B95" s="10" t="str">
        <f>IF(MOD(表格1[[#This Row],[月數]],12)&lt;&gt;0, INT(表格1[[#This Row],[月數]]/12)&amp;"年"&amp;MOD(表格1[[#This Row],[月數]],12)&amp;"月", (INT(表格1[[#This Row],[月數]]/12)-1)&amp;"年"&amp;"12月")</f>
        <v>7年3月</v>
      </c>
      <c r="C95" s="2">
        <f t="shared" si="4"/>
        <v>5585.6537734265285</v>
      </c>
      <c r="D95" s="2">
        <f t="shared" si="5"/>
        <v>3485.4002315824318</v>
      </c>
      <c r="E95" s="2">
        <v>0</v>
      </c>
      <c r="F95" s="2">
        <f>F94+表格1[[#This Row],[獲利金額]]-表格1[[#This Row],[學費支出]]+表格1[[#This Row],[投入金額]]</f>
        <v>625503.77597679151</v>
      </c>
    </row>
    <row r="96" spans="1:6" x14ac:dyDescent="0.4">
      <c r="A96" s="10">
        <v>88</v>
      </c>
      <c r="B96" s="10" t="str">
        <f>IF(MOD(表格1[[#This Row],[月數]],12)&lt;&gt;0, INT(表格1[[#This Row],[月數]]/12)&amp;"年"&amp;MOD(表格1[[#This Row],[月數]],12)&amp;"月", (INT(表格1[[#This Row],[月數]]/12)-1)&amp;"年"&amp;"12月")</f>
        <v>7年4月</v>
      </c>
      <c r="C96" s="2">
        <f t="shared" si="4"/>
        <v>5585.6537734265285</v>
      </c>
      <c r="D96" s="2">
        <f t="shared" si="5"/>
        <v>3536.6892897437574</v>
      </c>
      <c r="E96" s="2">
        <v>0</v>
      </c>
      <c r="F96" s="2">
        <f>F95+表格1[[#This Row],[獲利金額]]-表格1[[#This Row],[學費支出]]+表格1[[#This Row],[投入金額]]</f>
        <v>634626.11903996184</v>
      </c>
    </row>
    <row r="97" spans="1:6" x14ac:dyDescent="0.4">
      <c r="A97" s="10">
        <v>89</v>
      </c>
      <c r="B97" s="10" t="str">
        <f>IF(MOD(表格1[[#This Row],[月數]],12)&lt;&gt;0, INT(表格1[[#This Row],[月數]]/12)&amp;"年"&amp;MOD(表格1[[#This Row],[月數]],12)&amp;"月", (INT(表格1[[#This Row],[月數]]/12)-1)&amp;"年"&amp;"12月")</f>
        <v>7年5月</v>
      </c>
      <c r="C97" s="2">
        <f t="shared" si="4"/>
        <v>5585.6537734265285</v>
      </c>
      <c r="D97" s="2">
        <f t="shared" si="5"/>
        <v>3588.2683436967104</v>
      </c>
      <c r="E97" s="2">
        <v>0</v>
      </c>
      <c r="F97" s="2">
        <f>F96+表格1[[#This Row],[獲利金額]]-表格1[[#This Row],[學費支出]]+表格1[[#This Row],[投入金額]]</f>
        <v>643800.0411570851</v>
      </c>
    </row>
    <row r="98" spans="1:6" x14ac:dyDescent="0.4">
      <c r="A98" s="10">
        <v>90</v>
      </c>
      <c r="B98" s="10" t="str">
        <f>IF(MOD(表格1[[#This Row],[月數]],12)&lt;&gt;0, INT(表格1[[#This Row],[月數]]/12)&amp;"年"&amp;MOD(表格1[[#This Row],[月數]],12)&amp;"月", (INT(表格1[[#This Row],[月數]]/12)-1)&amp;"年"&amp;"12月")</f>
        <v>7年6月</v>
      </c>
      <c r="C98" s="2">
        <f t="shared" si="4"/>
        <v>5585.6537734265285</v>
      </c>
      <c r="D98" s="2">
        <f t="shared" si="5"/>
        <v>3640.1390331196581</v>
      </c>
      <c r="E98" s="2">
        <v>0</v>
      </c>
      <c r="F98" s="2">
        <f>F97+表格1[[#This Row],[獲利金額]]-表格1[[#This Row],[學費支出]]+表格1[[#This Row],[投入金額]]</f>
        <v>653025.8339636313</v>
      </c>
    </row>
    <row r="99" spans="1:6" x14ac:dyDescent="0.4">
      <c r="A99" s="10">
        <v>91</v>
      </c>
      <c r="B99" s="10" t="str">
        <f>IF(MOD(表格1[[#This Row],[月數]],12)&lt;&gt;0, INT(表格1[[#This Row],[月數]]/12)&amp;"年"&amp;MOD(表格1[[#This Row],[月數]],12)&amp;"月", (INT(表格1[[#This Row],[月數]]/12)-1)&amp;"年"&amp;"12月")</f>
        <v>7年7月</v>
      </c>
      <c r="C99" s="2">
        <f t="shared" si="4"/>
        <v>5585.6537734265285</v>
      </c>
      <c r="D99" s="2">
        <f t="shared" si="5"/>
        <v>3692.3030069619481</v>
      </c>
      <c r="E99" s="2">
        <v>0</v>
      </c>
      <c r="F99" s="2">
        <f>F98+表格1[[#This Row],[獲利金額]]-表格1[[#This Row],[學費支出]]+表格1[[#This Row],[投入金額]]</f>
        <v>662303.79074401979</v>
      </c>
    </row>
    <row r="100" spans="1:6" x14ac:dyDescent="0.4">
      <c r="A100" s="10">
        <v>92</v>
      </c>
      <c r="B100" s="10" t="str">
        <f>IF(MOD(表格1[[#This Row],[月數]],12)&lt;&gt;0, INT(表格1[[#This Row],[月數]]/12)&amp;"年"&amp;MOD(表格1[[#This Row],[月數]],12)&amp;"月", (INT(表格1[[#This Row],[月數]]/12)-1)&amp;"年"&amp;"12月")</f>
        <v>7年8月</v>
      </c>
      <c r="C100" s="2">
        <f t="shared" si="4"/>
        <v>5585.6537734265285</v>
      </c>
      <c r="D100" s="2">
        <f t="shared" si="5"/>
        <v>3744.7619234963272</v>
      </c>
      <c r="E100" s="2">
        <v>0</v>
      </c>
      <c r="F100" s="2">
        <f>F99+表格1[[#This Row],[獲利金額]]-表格1[[#This Row],[學費支出]]+表格1[[#This Row],[投入金額]]</f>
        <v>671634.20644094271</v>
      </c>
    </row>
    <row r="101" spans="1:6" x14ac:dyDescent="0.4">
      <c r="A101" s="10">
        <v>93</v>
      </c>
      <c r="B101" s="10" t="str">
        <f>IF(MOD(表格1[[#This Row],[月數]],12)&lt;&gt;0, INT(表格1[[#This Row],[月數]]/12)&amp;"年"&amp;MOD(表格1[[#This Row],[月數]],12)&amp;"月", (INT(表格1[[#This Row],[月數]]/12)-1)&amp;"年"&amp;"12月")</f>
        <v>7年9月</v>
      </c>
      <c r="C101" s="2">
        <f t="shared" si="4"/>
        <v>5585.6537734265285</v>
      </c>
      <c r="D101" s="2">
        <f t="shared" si="5"/>
        <v>3797.5174503716576</v>
      </c>
      <c r="E101" s="2">
        <v>0</v>
      </c>
      <c r="F101" s="2">
        <f>F100+表格1[[#This Row],[獲利金額]]-表格1[[#This Row],[學費支出]]+表格1[[#This Row],[投入金額]]</f>
        <v>681017.3776647409</v>
      </c>
    </row>
    <row r="102" spans="1:6" x14ac:dyDescent="0.4">
      <c r="A102" s="10">
        <v>94</v>
      </c>
      <c r="B102" s="10" t="str">
        <f>IF(MOD(表格1[[#This Row],[月數]],12)&lt;&gt;0, INT(表格1[[#This Row],[月數]]/12)&amp;"年"&amp;MOD(表格1[[#This Row],[月數]],12)&amp;"月", (INT(表格1[[#This Row],[月數]]/12)-1)&amp;"年"&amp;"12月")</f>
        <v>7年10月</v>
      </c>
      <c r="C102" s="2">
        <f t="shared" si="4"/>
        <v>5585.6537734265285</v>
      </c>
      <c r="D102" s="2">
        <f t="shared" si="5"/>
        <v>3850.5712646659299</v>
      </c>
      <c r="E102" s="2">
        <v>0</v>
      </c>
      <c r="F102" s="2">
        <f>F101+表格1[[#This Row],[獲利金額]]-表格1[[#This Row],[學費支出]]+表格1[[#This Row],[投入金額]]</f>
        <v>690453.60270283336</v>
      </c>
    </row>
    <row r="103" spans="1:6" x14ac:dyDescent="0.4">
      <c r="A103" s="10">
        <v>95</v>
      </c>
      <c r="B103" s="10" t="str">
        <f>IF(MOD(表格1[[#This Row],[月數]],12)&lt;&gt;0, INT(表格1[[#This Row],[月數]]/12)&amp;"年"&amp;MOD(表格1[[#This Row],[月數]],12)&amp;"月", (INT(表格1[[#This Row],[月數]]/12)-1)&amp;"年"&amp;"12月")</f>
        <v>7年11月</v>
      </c>
      <c r="C103" s="2">
        <f t="shared" si="4"/>
        <v>5585.6537734265285</v>
      </c>
      <c r="D103" s="2">
        <f t="shared" si="5"/>
        <v>3903.9250529395786</v>
      </c>
      <c r="E103" s="2">
        <v>0</v>
      </c>
      <c r="F103" s="2">
        <f>F102+表格1[[#This Row],[獲利金額]]-表格1[[#This Row],[學費支出]]+表格1[[#This Row],[投入金額]]</f>
        <v>699943.18152919947</v>
      </c>
    </row>
    <row r="104" spans="1:6" x14ac:dyDescent="0.4">
      <c r="A104" s="10">
        <v>96</v>
      </c>
      <c r="B104" s="10" t="str">
        <f>IF(MOD(表格1[[#This Row],[月數]],12)&lt;&gt;0, INT(表格1[[#This Row],[月數]]/12)&amp;"年"&amp;MOD(表格1[[#This Row],[月數]],12)&amp;"月", (INT(表格1[[#This Row],[月數]]/12)-1)&amp;"年"&amp;"12月")</f>
        <v>7年12月</v>
      </c>
      <c r="C104" s="2">
        <f t="shared" si="4"/>
        <v>5585.6537734265285</v>
      </c>
      <c r="D104" s="2">
        <f t="shared" si="5"/>
        <v>3957.5805112890953</v>
      </c>
      <c r="E104" s="2">
        <v>0</v>
      </c>
      <c r="F104" s="2">
        <f>F103+表格1[[#This Row],[獲利金額]]-表格1[[#This Row],[學費支出]]+表格1[[#This Row],[投入金額]]</f>
        <v>709486.41581391508</v>
      </c>
    </row>
    <row r="105" spans="1:6" x14ac:dyDescent="0.4">
      <c r="A105" s="10">
        <v>97</v>
      </c>
      <c r="B105" s="10" t="str">
        <f>IF(MOD(表格1[[#This Row],[月數]],12)&lt;&gt;0, INT(表格1[[#This Row],[月數]]/12)&amp;"年"&amp;MOD(表格1[[#This Row],[月數]],12)&amp;"月", (INT(表格1[[#This Row],[月數]]/12)-1)&amp;"年"&amp;"12月")</f>
        <v>8年1月</v>
      </c>
      <c r="C105" s="2">
        <f t="shared" ref="C105:C136" si="6">每月投入</f>
        <v>5585.6537734265285</v>
      </c>
      <c r="D105" s="2">
        <f t="shared" si="5"/>
        <v>4011.5393454009482</v>
      </c>
      <c r="E105" s="2">
        <v>0</v>
      </c>
      <c r="F105" s="2">
        <f>F104+表格1[[#This Row],[獲利金額]]-表格1[[#This Row],[學費支出]]+表格1[[#This Row],[投入金額]]</f>
        <v>719083.60893274262</v>
      </c>
    </row>
    <row r="106" spans="1:6" x14ac:dyDescent="0.4">
      <c r="A106" s="10">
        <v>98</v>
      </c>
      <c r="B106" s="10" t="str">
        <f>IF(MOD(表格1[[#This Row],[月數]],12)&lt;&gt;0, INT(表格1[[#This Row],[月數]]/12)&amp;"年"&amp;MOD(表格1[[#This Row],[月數]],12)&amp;"月", (INT(表格1[[#This Row],[月數]]/12)-1)&amp;"年"&amp;"12月")</f>
        <v>8年2月</v>
      </c>
      <c r="C106" s="2">
        <f t="shared" si="6"/>
        <v>5585.6537734265285</v>
      </c>
      <c r="D106" s="2">
        <f t="shared" ref="D106:D137" si="7">F105*月報酬率</f>
        <v>4065.8032706058043</v>
      </c>
      <c r="E106" s="2">
        <v>0</v>
      </c>
      <c r="F106" s="2">
        <f>F105+表格1[[#This Row],[獲利金額]]-表格1[[#This Row],[學費支出]]+表格1[[#This Row],[投入金額]]</f>
        <v>728735.06597677502</v>
      </c>
    </row>
    <row r="107" spans="1:6" x14ac:dyDescent="0.4">
      <c r="A107" s="10">
        <v>99</v>
      </c>
      <c r="B107" s="10" t="str">
        <f>IF(MOD(表格1[[#This Row],[月數]],12)&lt;&gt;0, INT(表格1[[#This Row],[月數]]/12)&amp;"年"&amp;MOD(表格1[[#This Row],[月數]],12)&amp;"月", (INT(表格1[[#This Row],[月數]]/12)-1)&amp;"年"&amp;"12月")</f>
        <v>8年3月</v>
      </c>
      <c r="C107" s="2">
        <f t="shared" si="6"/>
        <v>5585.6537734265285</v>
      </c>
      <c r="D107" s="2">
        <f t="shared" si="7"/>
        <v>4120.3740119330605</v>
      </c>
      <c r="E107" s="2">
        <v>0</v>
      </c>
      <c r="F107" s="2">
        <f>F106+表格1[[#This Row],[獲利金額]]-表格1[[#This Row],[學費支出]]+表格1[[#This Row],[投入金額]]</f>
        <v>738441.09376213467</v>
      </c>
    </row>
    <row r="108" spans="1:6" x14ac:dyDescent="0.4">
      <c r="A108" s="10">
        <v>100</v>
      </c>
      <c r="B108" s="10" t="str">
        <f>IF(MOD(表格1[[#This Row],[月數]],12)&lt;&gt;0, INT(表格1[[#This Row],[月數]]/12)&amp;"年"&amp;MOD(表格1[[#This Row],[月數]],12)&amp;"月", (INT(表格1[[#This Row],[月數]]/12)-1)&amp;"年"&amp;"12月")</f>
        <v>8年4月</v>
      </c>
      <c r="C108" s="2">
        <f t="shared" si="6"/>
        <v>5585.6537734265285</v>
      </c>
      <c r="D108" s="2">
        <f t="shared" si="7"/>
        <v>4175.2533041656789</v>
      </c>
      <c r="E108" s="2">
        <v>0</v>
      </c>
      <c r="F108" s="2">
        <f>F107+表格1[[#This Row],[獲利金額]]-表格1[[#This Row],[學費支出]]+表格1[[#This Row],[投入金額]]</f>
        <v>748202.00083972688</v>
      </c>
    </row>
    <row r="109" spans="1:6" x14ac:dyDescent="0.4">
      <c r="A109" s="10">
        <v>101</v>
      </c>
      <c r="B109" s="10" t="str">
        <f>IF(MOD(表格1[[#This Row],[月數]],12)&lt;&gt;0, INT(表格1[[#This Row],[月數]]/12)&amp;"年"&amp;MOD(表格1[[#This Row],[月數]],12)&amp;"月", (INT(表格1[[#This Row],[月數]]/12)-1)&amp;"年"&amp;"12月")</f>
        <v>8年5月</v>
      </c>
      <c r="C109" s="2">
        <f t="shared" si="6"/>
        <v>5585.6537734265285</v>
      </c>
      <c r="D109" s="2">
        <f t="shared" si="7"/>
        <v>4230.442891895339</v>
      </c>
      <c r="E109" s="2">
        <v>0</v>
      </c>
      <c r="F109" s="2">
        <f>F108+表格1[[#This Row],[獲利金額]]-表格1[[#This Row],[學費支出]]+表格1[[#This Row],[投入金額]]</f>
        <v>758018.09750504873</v>
      </c>
    </row>
    <row r="110" spans="1:6" x14ac:dyDescent="0.4">
      <c r="A110" s="10">
        <v>102</v>
      </c>
      <c r="B110" s="10" t="str">
        <f>IF(MOD(表格1[[#This Row],[月數]],12)&lt;&gt;0, INT(表格1[[#This Row],[月數]]/12)&amp;"年"&amp;MOD(表格1[[#This Row],[月數]],12)&amp;"月", (INT(表格1[[#This Row],[月數]]/12)-1)&amp;"年"&amp;"12月")</f>
        <v>8年6月</v>
      </c>
      <c r="C110" s="2">
        <f t="shared" si="6"/>
        <v>5585.6537734265285</v>
      </c>
      <c r="D110" s="2">
        <f t="shared" si="7"/>
        <v>4285.9445295778924</v>
      </c>
      <c r="E110" s="2">
        <v>0</v>
      </c>
      <c r="F110" s="2">
        <f>F109+表格1[[#This Row],[獲利金額]]-表格1[[#This Row],[學費支出]]+表格1[[#This Row],[投入金額]]</f>
        <v>767889.69580805313</v>
      </c>
    </row>
    <row r="111" spans="1:6" x14ac:dyDescent="0.4">
      <c r="A111" s="10">
        <v>103</v>
      </c>
      <c r="B111" s="10" t="str">
        <f>IF(MOD(表格1[[#This Row],[月數]],12)&lt;&gt;0, INT(表格1[[#This Row],[月數]]/12)&amp;"年"&amp;MOD(表格1[[#This Row],[月數]],12)&amp;"月", (INT(表格1[[#This Row],[月數]]/12)-1)&amp;"年"&amp;"12月")</f>
        <v>8年7月</v>
      </c>
      <c r="C111" s="2">
        <f t="shared" si="6"/>
        <v>5585.6537734265285</v>
      </c>
      <c r="D111" s="2">
        <f t="shared" si="7"/>
        <v>4341.7599815891426</v>
      </c>
      <c r="E111" s="2">
        <v>0</v>
      </c>
      <c r="F111" s="2">
        <f>F110+表格1[[#This Row],[獲利金額]]-表格1[[#This Row],[學費支出]]+表格1[[#This Row],[投入金額]]</f>
        <v>777817.10956306884</v>
      </c>
    </row>
    <row r="112" spans="1:6" x14ac:dyDescent="0.4">
      <c r="A112" s="10">
        <v>104</v>
      </c>
      <c r="B112" s="10" t="str">
        <f>IF(MOD(表格1[[#This Row],[月數]],12)&lt;&gt;0, INT(表格1[[#This Row],[月數]]/12)&amp;"年"&amp;MOD(表格1[[#This Row],[月數]],12)&amp;"月", (INT(表格1[[#This Row],[月數]]/12)-1)&amp;"年"&amp;"12月")</f>
        <v>8年8月</v>
      </c>
      <c r="C112" s="2">
        <f t="shared" si="6"/>
        <v>5585.6537734265285</v>
      </c>
      <c r="D112" s="2">
        <f t="shared" si="7"/>
        <v>4397.8910222809282</v>
      </c>
      <c r="E112" s="2">
        <v>0</v>
      </c>
      <c r="F112" s="2">
        <f>F111+表格1[[#This Row],[獲利金額]]-表格1[[#This Row],[學費支出]]+表格1[[#This Row],[投入金額]]</f>
        <v>787800.65435877629</v>
      </c>
    </row>
    <row r="113" spans="1:6" x14ac:dyDescent="0.4">
      <c r="A113" s="10">
        <v>105</v>
      </c>
      <c r="B113" s="10" t="str">
        <f>IF(MOD(表格1[[#This Row],[月數]],12)&lt;&gt;0, INT(表格1[[#This Row],[月數]]/12)&amp;"年"&amp;MOD(表格1[[#This Row],[月數]],12)&amp;"月", (INT(表格1[[#This Row],[月數]]/12)-1)&amp;"年"&amp;"12月")</f>
        <v>8年9月</v>
      </c>
      <c r="C113" s="2">
        <f t="shared" si="6"/>
        <v>5585.6537734265285</v>
      </c>
      <c r="D113" s="2">
        <f t="shared" si="7"/>
        <v>4454.3394360375314</v>
      </c>
      <c r="E113" s="2">
        <v>0</v>
      </c>
      <c r="F113" s="2">
        <f>F112+表格1[[#This Row],[獲利金額]]-表格1[[#This Row],[學費支出]]+表格1[[#This Row],[投入金額]]</f>
        <v>797840.64756824041</v>
      </c>
    </row>
    <row r="114" spans="1:6" x14ac:dyDescent="0.4">
      <c r="A114" s="10">
        <v>106</v>
      </c>
      <c r="B114" s="10" t="str">
        <f>IF(MOD(表格1[[#This Row],[月數]],12)&lt;&gt;0, INT(表格1[[#This Row],[月數]]/12)&amp;"年"&amp;MOD(表格1[[#This Row],[月數]],12)&amp;"月", (INT(表格1[[#This Row],[月數]]/12)-1)&amp;"年"&amp;"12月")</f>
        <v>8年10月</v>
      </c>
      <c r="C114" s="2">
        <f t="shared" si="6"/>
        <v>5585.6537734265285</v>
      </c>
      <c r="D114" s="2">
        <f t="shared" si="7"/>
        <v>4511.1070173324033</v>
      </c>
      <c r="E114" s="2">
        <v>0</v>
      </c>
      <c r="F114" s="2">
        <f>F113+表格1[[#This Row],[獲利金額]]-表格1[[#This Row],[學費支出]]+表格1[[#This Row],[投入金額]]</f>
        <v>807937.40835899941</v>
      </c>
    </row>
    <row r="115" spans="1:6" x14ac:dyDescent="0.4">
      <c r="A115" s="10">
        <v>107</v>
      </c>
      <c r="B115" s="10" t="str">
        <f>IF(MOD(表格1[[#This Row],[月數]],12)&lt;&gt;0, INT(表格1[[#This Row],[月數]]/12)&amp;"年"&amp;MOD(表格1[[#This Row],[月數]],12)&amp;"月", (INT(表格1[[#This Row],[月數]]/12)-1)&amp;"年"&amp;"12月")</f>
        <v>8年11月</v>
      </c>
      <c r="C115" s="2">
        <f t="shared" si="6"/>
        <v>5585.6537734265285</v>
      </c>
      <c r="D115" s="2">
        <f t="shared" si="7"/>
        <v>4568.1955707852076</v>
      </c>
      <c r="E115" s="2">
        <v>0</v>
      </c>
      <c r="F115" s="2">
        <f>F114+表格1[[#This Row],[獲利金額]]-表格1[[#This Row],[學費支出]]+表格1[[#This Row],[投入金額]]</f>
        <v>818091.25770321116</v>
      </c>
    </row>
    <row r="116" spans="1:6" x14ac:dyDescent="0.4">
      <c r="A116" s="10">
        <v>108</v>
      </c>
      <c r="B116" s="10" t="str">
        <f>IF(MOD(表格1[[#This Row],[月數]],12)&lt;&gt;0, INT(表格1[[#This Row],[月數]]/12)&amp;"年"&amp;MOD(表格1[[#This Row],[月數]],12)&amp;"月", (INT(表格1[[#This Row],[月數]]/12)-1)&amp;"年"&amp;"12月")</f>
        <v>8年12月</v>
      </c>
      <c r="C116" s="2">
        <f t="shared" si="6"/>
        <v>5585.6537734265285</v>
      </c>
      <c r="D116" s="2">
        <f t="shared" si="7"/>
        <v>4625.6069112191908</v>
      </c>
      <c r="E116" s="2">
        <v>0</v>
      </c>
      <c r="F116" s="2">
        <f>F115+表格1[[#This Row],[獲利金額]]-表格1[[#This Row],[學費支出]]+表格1[[#This Row],[投入金額]]</f>
        <v>828302.51838785689</v>
      </c>
    </row>
    <row r="117" spans="1:6" x14ac:dyDescent="0.4">
      <c r="A117" s="10">
        <v>109</v>
      </c>
      <c r="B117" s="10" t="str">
        <f>IF(MOD(表格1[[#This Row],[月數]],12)&lt;&gt;0, INT(表格1[[#This Row],[月數]]/12)&amp;"年"&amp;MOD(表格1[[#This Row],[月數]],12)&amp;"月", (INT(表格1[[#This Row],[月數]]/12)-1)&amp;"年"&amp;"12月")</f>
        <v>9年1月</v>
      </c>
      <c r="C117" s="2">
        <f t="shared" si="6"/>
        <v>5585.6537734265285</v>
      </c>
      <c r="D117" s="2">
        <f t="shared" si="7"/>
        <v>4683.3428637188726</v>
      </c>
      <c r="E117" s="2">
        <v>0</v>
      </c>
      <c r="F117" s="2">
        <f>F116+表格1[[#This Row],[獲利金額]]-表格1[[#This Row],[學費支出]]+表格1[[#This Row],[投入金額]]</f>
        <v>838571.5150250023</v>
      </c>
    </row>
    <row r="118" spans="1:6" x14ac:dyDescent="0.4">
      <c r="A118" s="10">
        <v>110</v>
      </c>
      <c r="B118" s="10" t="str">
        <f>IF(MOD(表格1[[#This Row],[月數]],12)&lt;&gt;0, INT(表格1[[#This Row],[月數]]/12)&amp;"年"&amp;MOD(表格1[[#This Row],[月數]],12)&amp;"月", (INT(表格1[[#This Row],[月數]]/12)-1)&amp;"年"&amp;"12月")</f>
        <v>9年2月</v>
      </c>
      <c r="C118" s="2">
        <f t="shared" si="6"/>
        <v>5585.6537734265285</v>
      </c>
      <c r="D118" s="2">
        <f t="shared" si="7"/>
        <v>4741.4052636880688</v>
      </c>
      <c r="E118" s="2">
        <v>0</v>
      </c>
      <c r="F118" s="2">
        <f>F117+表格1[[#This Row],[獲利金額]]-表格1[[#This Row],[學費支出]]+表格1[[#This Row],[投入金額]]</f>
        <v>848898.57406211691</v>
      </c>
    </row>
    <row r="119" spans="1:6" x14ac:dyDescent="0.4">
      <c r="A119" s="10">
        <v>111</v>
      </c>
      <c r="B119" s="10" t="str">
        <f>IF(MOD(表格1[[#This Row],[月數]],12)&lt;&gt;0, INT(表格1[[#This Row],[月數]]/12)&amp;"年"&amp;MOD(表格1[[#This Row],[月數]],12)&amp;"月", (INT(表格1[[#This Row],[月數]]/12)-1)&amp;"年"&amp;"12月")</f>
        <v>9年3月</v>
      </c>
      <c r="C119" s="2">
        <f t="shared" si="6"/>
        <v>5585.6537734265285</v>
      </c>
      <c r="D119" s="2">
        <f t="shared" si="7"/>
        <v>4799.7959569082323</v>
      </c>
      <c r="E119" s="2">
        <v>0</v>
      </c>
      <c r="F119" s="2">
        <f>F118+表格1[[#This Row],[獲利金額]]-表格1[[#This Row],[學費支出]]+表格1[[#This Row],[投入金額]]</f>
        <v>859284.02379245171</v>
      </c>
    </row>
    <row r="120" spans="1:6" x14ac:dyDescent="0.4">
      <c r="A120" s="10">
        <v>112</v>
      </c>
      <c r="B120" s="10" t="str">
        <f>IF(MOD(表格1[[#This Row],[月數]],12)&lt;&gt;0, INT(表格1[[#This Row],[月數]]/12)&amp;"年"&amp;MOD(表格1[[#This Row],[月數]],12)&amp;"月", (INT(表格1[[#This Row],[月數]]/12)-1)&amp;"年"&amp;"12月")</f>
        <v>9年4月</v>
      </c>
      <c r="C120" s="2">
        <f t="shared" si="6"/>
        <v>5585.6537734265285</v>
      </c>
      <c r="D120" s="2">
        <f t="shared" si="7"/>
        <v>4858.5167995971342</v>
      </c>
      <c r="E120" s="2">
        <v>0</v>
      </c>
      <c r="F120" s="2">
        <f>F119+表格1[[#This Row],[獲利金額]]-表格1[[#This Row],[學費支出]]+表格1[[#This Row],[投入金額]]</f>
        <v>869728.19436547544</v>
      </c>
    </row>
    <row r="121" spans="1:6" x14ac:dyDescent="0.4">
      <c r="A121" s="10">
        <v>113</v>
      </c>
      <c r="B121" s="10" t="str">
        <f>IF(MOD(表格1[[#This Row],[月數]],12)&lt;&gt;0, INT(表格1[[#This Row],[月數]]/12)&amp;"年"&amp;MOD(表格1[[#This Row],[月數]],12)&amp;"月", (INT(表格1[[#This Row],[月數]]/12)-1)&amp;"年"&amp;"12月")</f>
        <v>9年5月</v>
      </c>
      <c r="C121" s="2">
        <f t="shared" si="6"/>
        <v>5585.6537734265285</v>
      </c>
      <c r="D121" s="2">
        <f t="shared" si="7"/>
        <v>4917.5696584678708</v>
      </c>
      <c r="E121" s="2">
        <v>0</v>
      </c>
      <c r="F121" s="2">
        <f>F120+表格1[[#This Row],[獲利金額]]-表格1[[#This Row],[學費支出]]+表格1[[#This Row],[投入金額]]</f>
        <v>880231.41779736988</v>
      </c>
    </row>
    <row r="122" spans="1:6" x14ac:dyDescent="0.4">
      <c r="A122" s="10">
        <v>114</v>
      </c>
      <c r="B122" s="10" t="str">
        <f>IF(MOD(表格1[[#This Row],[月數]],12)&lt;&gt;0, INT(表格1[[#This Row],[月數]]/12)&amp;"年"&amp;MOD(表格1[[#This Row],[月數]],12)&amp;"月", (INT(表格1[[#This Row],[月數]]/12)-1)&amp;"年"&amp;"12月")</f>
        <v>9年6月</v>
      </c>
      <c r="C122" s="2">
        <f t="shared" si="6"/>
        <v>5585.6537734265285</v>
      </c>
      <c r="D122" s="2">
        <f t="shared" si="7"/>
        <v>4976.9564107882034</v>
      </c>
      <c r="E122" s="2">
        <v>0</v>
      </c>
      <c r="F122" s="2">
        <f>F121+表格1[[#This Row],[獲利金額]]-表格1[[#This Row],[學費支出]]+表格1[[#This Row],[投入金額]]</f>
        <v>890794.02798158466</v>
      </c>
    </row>
    <row r="123" spans="1:6" x14ac:dyDescent="0.4">
      <c r="A123" s="10">
        <v>115</v>
      </c>
      <c r="B123" s="10" t="str">
        <f>IF(MOD(表格1[[#This Row],[月數]],12)&lt;&gt;0, INT(表格1[[#This Row],[月數]]/12)&amp;"年"&amp;MOD(表格1[[#This Row],[月數]],12)&amp;"月", (INT(表格1[[#This Row],[月數]]/12)-1)&amp;"年"&amp;"12月")</f>
        <v>9年7月</v>
      </c>
      <c r="C123" s="2">
        <f t="shared" si="6"/>
        <v>5585.6537734265285</v>
      </c>
      <c r="D123" s="2">
        <f t="shared" si="7"/>
        <v>5036.6789444402411</v>
      </c>
      <c r="E123" s="2">
        <v>0</v>
      </c>
      <c r="F123" s="2">
        <f>F122+表格1[[#This Row],[獲利金額]]-表格1[[#This Row],[學費支出]]+表格1[[#This Row],[投入金額]]</f>
        <v>901416.36069945141</v>
      </c>
    </row>
    <row r="124" spans="1:6" x14ac:dyDescent="0.4">
      <c r="A124" s="10">
        <v>116</v>
      </c>
      <c r="B124" s="10" t="str">
        <f>IF(MOD(表格1[[#This Row],[月數]],12)&lt;&gt;0, INT(表格1[[#This Row],[月數]]/12)&amp;"年"&amp;MOD(表格1[[#This Row],[月數]],12)&amp;"月", (INT(表格1[[#This Row],[月數]]/12)-1)&amp;"年"&amp;"12月")</f>
        <v>9年8月</v>
      </c>
      <c r="C124" s="2">
        <f t="shared" si="6"/>
        <v>5585.6537734265285</v>
      </c>
      <c r="D124" s="2">
        <f t="shared" si="7"/>
        <v>5096.7391579804516</v>
      </c>
      <c r="E124" s="2">
        <v>0</v>
      </c>
      <c r="F124" s="2">
        <f>F123+表格1[[#This Row],[獲利金額]]-表格1[[#This Row],[學費支出]]+表格1[[#This Row],[投入金額]]</f>
        <v>912098.75363085838</v>
      </c>
    </row>
    <row r="125" spans="1:6" x14ac:dyDescent="0.4">
      <c r="A125" s="10">
        <v>117</v>
      </c>
      <c r="B125" s="10" t="str">
        <f>IF(MOD(表格1[[#This Row],[月數]],12)&lt;&gt;0, INT(表格1[[#This Row],[月數]]/12)&amp;"年"&amp;MOD(表格1[[#This Row],[月數]],12)&amp;"月", (INT(表格1[[#This Row],[月數]]/12)-1)&amp;"年"&amp;"12月")</f>
        <v>9年9月</v>
      </c>
      <c r="C125" s="2">
        <f t="shared" si="6"/>
        <v>5585.6537734265285</v>
      </c>
      <c r="D125" s="2">
        <f t="shared" si="7"/>
        <v>5157.1389607000174</v>
      </c>
      <c r="E125" s="2">
        <v>0</v>
      </c>
      <c r="F125" s="2">
        <f>F124+表格1[[#This Row],[獲利金額]]-表格1[[#This Row],[學費支出]]+表格1[[#This Row],[投入金額]]</f>
        <v>922841.54636498494</v>
      </c>
    </row>
    <row r="126" spans="1:6" x14ac:dyDescent="0.4">
      <c r="A126" s="10">
        <v>118</v>
      </c>
      <c r="B126" s="10" t="str">
        <f>IF(MOD(表格1[[#This Row],[月數]],12)&lt;&gt;0, INT(表格1[[#This Row],[月數]]/12)&amp;"年"&amp;MOD(表格1[[#This Row],[月數]],12)&amp;"月", (INT(表格1[[#This Row],[月數]]/12)-1)&amp;"年"&amp;"12月")</f>
        <v>9年10月</v>
      </c>
      <c r="C126" s="2">
        <f t="shared" si="6"/>
        <v>5585.6537734265285</v>
      </c>
      <c r="D126" s="2">
        <f t="shared" si="7"/>
        <v>5217.8802726855301</v>
      </c>
      <c r="E126" s="2">
        <v>0</v>
      </c>
      <c r="F126" s="2">
        <f>F125+表格1[[#This Row],[獲利金額]]-表格1[[#This Row],[學費支出]]+表格1[[#This Row],[投入金額]]</f>
        <v>933645.08041109703</v>
      </c>
    </row>
    <row r="127" spans="1:6" x14ac:dyDescent="0.4">
      <c r="A127" s="10">
        <v>119</v>
      </c>
      <c r="B127" s="10" t="str">
        <f>IF(MOD(表格1[[#This Row],[月數]],12)&lt;&gt;0, INT(表格1[[#This Row],[月數]]/12)&amp;"年"&amp;MOD(表格1[[#This Row],[月數]],12)&amp;"月", (INT(表格1[[#This Row],[月數]]/12)-1)&amp;"年"&amp;"12月")</f>
        <v>9年11月</v>
      </c>
      <c r="C127" s="2">
        <f t="shared" si="6"/>
        <v>5585.6537734265285</v>
      </c>
      <c r="D127" s="2">
        <f t="shared" si="7"/>
        <v>5278.9650248800299</v>
      </c>
      <c r="E127" s="2">
        <v>0</v>
      </c>
      <c r="F127" s="2">
        <f>F126+表格1[[#This Row],[獲利金額]]-表格1[[#This Row],[學費支出]]+表格1[[#This Row],[投入金額]]</f>
        <v>944509.6992094036</v>
      </c>
    </row>
    <row r="128" spans="1:6" x14ac:dyDescent="0.4">
      <c r="A128" s="10">
        <v>120</v>
      </c>
      <c r="B128" s="10" t="str">
        <f>IF(MOD(表格1[[#This Row],[月數]],12)&lt;&gt;0, INT(表格1[[#This Row],[月數]]/12)&amp;"年"&amp;MOD(表格1[[#This Row],[月數]],12)&amp;"月", (INT(表格1[[#This Row],[月數]]/12)-1)&amp;"年"&amp;"12月")</f>
        <v>9年12月</v>
      </c>
      <c r="C128" s="2">
        <f t="shared" si="6"/>
        <v>5585.6537734265285</v>
      </c>
      <c r="D128" s="2">
        <f t="shared" si="7"/>
        <v>5340.395159144392</v>
      </c>
      <c r="E128" s="2">
        <v>0</v>
      </c>
      <c r="F128" s="2">
        <f>F127+表格1[[#This Row],[獲利金額]]-表格1[[#This Row],[學費支出]]+表格1[[#This Row],[投入金額]]</f>
        <v>955435.74814197456</v>
      </c>
    </row>
    <row r="129" spans="1:6" x14ac:dyDescent="0.4">
      <c r="A129" s="10">
        <v>121</v>
      </c>
      <c r="B129" s="10" t="str">
        <f>IF(MOD(表格1[[#This Row],[月數]],12)&lt;&gt;0, INT(表格1[[#This Row],[月數]]/12)&amp;"年"&amp;MOD(表格1[[#This Row],[月數]],12)&amp;"月", (INT(表格1[[#This Row],[月數]]/12)-1)&amp;"年"&amp;"12月")</f>
        <v>10年1月</v>
      </c>
      <c r="C129" s="2">
        <f t="shared" si="6"/>
        <v>5585.6537734265285</v>
      </c>
      <c r="D129" s="2">
        <f t="shared" si="7"/>
        <v>5402.1726283190528</v>
      </c>
      <c r="E129" s="2">
        <v>0</v>
      </c>
      <c r="F129" s="2">
        <f>F128+表格1[[#This Row],[獲利金額]]-表格1[[#This Row],[學費支出]]+表格1[[#This Row],[投入金額]]</f>
        <v>966423.57454372011</v>
      </c>
    </row>
    <row r="130" spans="1:6" x14ac:dyDescent="0.4">
      <c r="A130" s="10">
        <v>122</v>
      </c>
      <c r="B130" s="10" t="str">
        <f>IF(MOD(表格1[[#This Row],[月數]],12)&lt;&gt;0, INT(表格1[[#This Row],[月數]]/12)&amp;"年"&amp;MOD(表格1[[#This Row],[月數]],12)&amp;"月", (INT(表格1[[#This Row],[月數]]/12)-1)&amp;"年"&amp;"12月")</f>
        <v>10年2月</v>
      </c>
      <c r="C130" s="2">
        <f t="shared" si="6"/>
        <v>5585.6537734265285</v>
      </c>
      <c r="D130" s="2">
        <f t="shared" si="7"/>
        <v>5464.2993962860919</v>
      </c>
      <c r="E130" s="2">
        <v>0</v>
      </c>
      <c r="F130" s="2">
        <f>F129+表格1[[#This Row],[獲利金額]]-表格1[[#This Row],[學費支出]]+表格1[[#This Row],[投入金額]]</f>
        <v>977473.52771343279</v>
      </c>
    </row>
    <row r="131" spans="1:6" x14ac:dyDescent="0.4">
      <c r="A131" s="10">
        <v>123</v>
      </c>
      <c r="B131" s="10" t="str">
        <f>IF(MOD(表格1[[#This Row],[月數]],12)&lt;&gt;0, INT(表格1[[#This Row],[月數]]/12)&amp;"年"&amp;MOD(表格1[[#This Row],[月數]],12)&amp;"月", (INT(表格1[[#This Row],[月數]]/12)-1)&amp;"年"&amp;"12月")</f>
        <v>10年3月</v>
      </c>
      <c r="C131" s="2">
        <f t="shared" si="6"/>
        <v>5585.6537734265285</v>
      </c>
      <c r="D131" s="2">
        <f t="shared" si="7"/>
        <v>5526.7774380316669</v>
      </c>
      <c r="E131" s="2">
        <v>0</v>
      </c>
      <c r="F131" s="2">
        <f>F130+表格1[[#This Row],[獲利金額]]-表格1[[#This Row],[學費支出]]+表格1[[#This Row],[投入金額]]</f>
        <v>988585.95892489096</v>
      </c>
    </row>
    <row r="132" spans="1:6" x14ac:dyDescent="0.4">
      <c r="A132" s="10">
        <v>124</v>
      </c>
      <c r="B132" s="10" t="str">
        <f>IF(MOD(表格1[[#This Row],[月數]],12)&lt;&gt;0, INT(表格1[[#This Row],[月數]]/12)&amp;"年"&amp;MOD(表格1[[#This Row],[月數]],12)&amp;"月", (INT(表格1[[#This Row],[月數]]/12)-1)&amp;"年"&amp;"12月")</f>
        <v>10年4月</v>
      </c>
      <c r="C132" s="2">
        <f t="shared" si="6"/>
        <v>5585.6537734265285</v>
      </c>
      <c r="D132" s="2">
        <f t="shared" si="7"/>
        <v>5589.6087397087913</v>
      </c>
      <c r="E132" s="2">
        <v>0</v>
      </c>
      <c r="F132" s="2">
        <f>F131+表格1[[#This Row],[獲利金額]]-表格1[[#This Row],[學費支出]]+表格1[[#This Row],[投入金額]]</f>
        <v>999761.22143802629</v>
      </c>
    </row>
    <row r="133" spans="1:6" x14ac:dyDescent="0.4">
      <c r="A133" s="10">
        <v>125</v>
      </c>
      <c r="B133" s="10" t="str">
        <f>IF(MOD(表格1[[#This Row],[月數]],12)&lt;&gt;0, INT(表格1[[#This Row],[月數]]/12)&amp;"年"&amp;MOD(表格1[[#This Row],[月數]],12)&amp;"月", (INT(表格1[[#This Row],[月數]]/12)-1)&amp;"年"&amp;"12月")</f>
        <v>10年5月</v>
      </c>
      <c r="C133" s="2">
        <f t="shared" si="6"/>
        <v>5585.6537734265285</v>
      </c>
      <c r="D133" s="2">
        <f t="shared" si="7"/>
        <v>5652.7952987004792</v>
      </c>
      <c r="E133" s="2">
        <v>0</v>
      </c>
      <c r="F133" s="2">
        <f>F132+表格1[[#This Row],[獲利金額]]-表格1[[#This Row],[學費支出]]+表格1[[#This Row],[投入金額]]</f>
        <v>1010999.6705101533</v>
      </c>
    </row>
    <row r="134" spans="1:6" x14ac:dyDescent="0.4">
      <c r="A134" s="10">
        <v>126</v>
      </c>
      <c r="B134" s="10" t="str">
        <f>IF(MOD(表格1[[#This Row],[月數]],12)&lt;&gt;0, INT(表格1[[#This Row],[月數]]/12)&amp;"年"&amp;MOD(表格1[[#This Row],[月數]],12)&amp;"月", (INT(表格1[[#This Row],[月數]]/12)-1)&amp;"年"&amp;"12月")</f>
        <v>10年6月</v>
      </c>
      <c r="C134" s="2">
        <f t="shared" si="6"/>
        <v>5585.6537734265285</v>
      </c>
      <c r="D134" s="2">
        <f t="shared" si="7"/>
        <v>5716.3391236832349</v>
      </c>
      <c r="E134" s="2">
        <v>0</v>
      </c>
      <c r="F134" s="2">
        <f>F133+表格1[[#This Row],[獲利金額]]-表格1[[#This Row],[學費支出]]+表格1[[#This Row],[投入金額]]</f>
        <v>1022301.6634072631</v>
      </c>
    </row>
    <row r="135" spans="1:6" x14ac:dyDescent="0.4">
      <c r="A135" s="10">
        <v>127</v>
      </c>
      <c r="B135" s="10" t="str">
        <f>IF(MOD(表格1[[#This Row],[月數]],12)&lt;&gt;0, INT(表格1[[#This Row],[月數]]/12)&amp;"年"&amp;MOD(表格1[[#This Row],[月數]],12)&amp;"月", (INT(表格1[[#This Row],[月數]]/12)-1)&amp;"年"&amp;"12月")</f>
        <v>10年7月</v>
      </c>
      <c r="C135" s="2">
        <f t="shared" si="6"/>
        <v>5585.6537734265285</v>
      </c>
      <c r="D135" s="2">
        <f t="shared" si="7"/>
        <v>5780.2422346909152</v>
      </c>
      <c r="E135" s="2">
        <v>0</v>
      </c>
      <c r="F135" s="2">
        <f>F134+表格1[[#This Row],[獲利金額]]-表格1[[#This Row],[學費支出]]+表格1[[#This Row],[投入金額]]</f>
        <v>1033667.5594153806</v>
      </c>
    </row>
    <row r="136" spans="1:6" x14ac:dyDescent="0.4">
      <c r="A136" s="10">
        <v>128</v>
      </c>
      <c r="B136" s="10" t="str">
        <f>IF(MOD(表格1[[#This Row],[月數]],12)&lt;&gt;0, INT(表格1[[#This Row],[月數]]/12)&amp;"年"&amp;MOD(表格1[[#This Row],[月數]],12)&amp;"月", (INT(表格1[[#This Row],[月數]]/12)-1)&amp;"年"&amp;"12月")</f>
        <v>10年8月</v>
      </c>
      <c r="C136" s="2">
        <f t="shared" si="6"/>
        <v>5585.6537734265285</v>
      </c>
      <c r="D136" s="2">
        <f t="shared" si="7"/>
        <v>5844.5066631789414</v>
      </c>
      <c r="E136" s="2">
        <v>0</v>
      </c>
      <c r="F136" s="2">
        <f>F135+表格1[[#This Row],[獲利金額]]-表格1[[#This Row],[學費支出]]+表格1[[#This Row],[投入金額]]</f>
        <v>1045097.719851986</v>
      </c>
    </row>
    <row r="137" spans="1:6" x14ac:dyDescent="0.4">
      <c r="A137" s="10">
        <v>129</v>
      </c>
      <c r="B137" s="10" t="str">
        <f>IF(MOD(表格1[[#This Row],[月數]],12)&lt;&gt;0, INT(表格1[[#This Row],[月數]]/12)&amp;"年"&amp;MOD(表格1[[#This Row],[月數]],12)&amp;"月", (INT(表格1[[#This Row],[月數]]/12)-1)&amp;"年"&amp;"12月")</f>
        <v>10年9月</v>
      </c>
      <c r="C137" s="2">
        <f t="shared" ref="C137:C168" si="8">每月投入</f>
        <v>5585.6537734265285</v>
      </c>
      <c r="D137" s="2">
        <f t="shared" si="7"/>
        <v>5909.1344520888761</v>
      </c>
      <c r="E137" s="2">
        <v>0</v>
      </c>
      <c r="F137" s="2">
        <f>F136+表格1[[#This Row],[獲利金額]]-表格1[[#This Row],[學費支出]]+表格1[[#This Row],[投入金額]]</f>
        <v>1056592.5080775016</v>
      </c>
    </row>
    <row r="138" spans="1:6" x14ac:dyDescent="0.4">
      <c r="A138" s="10">
        <v>130</v>
      </c>
      <c r="B138" s="10" t="str">
        <f>IF(MOD(表格1[[#This Row],[月數]],12)&lt;&gt;0, INT(表格1[[#This Row],[月數]]/12)&amp;"年"&amp;MOD(表格1[[#This Row],[月數]],12)&amp;"月", (INT(表格1[[#This Row],[月數]]/12)-1)&amp;"年"&amp;"12月")</f>
        <v>10年10月</v>
      </c>
      <c r="C138" s="2">
        <f t="shared" si="8"/>
        <v>5585.6537734265285</v>
      </c>
      <c r="D138" s="2">
        <f t="shared" ref="D138:D169" si="9">F137*月報酬率</f>
        <v>5974.1276559133748</v>
      </c>
      <c r="E138" s="2">
        <v>0</v>
      </c>
      <c r="F138" s="2">
        <f>F137+表格1[[#This Row],[獲利金額]]-表格1[[#This Row],[學費支出]]+表格1[[#This Row],[投入金額]]</f>
        <v>1068152.2895068415</v>
      </c>
    </row>
    <row r="139" spans="1:6" x14ac:dyDescent="0.4">
      <c r="A139" s="10">
        <v>131</v>
      </c>
      <c r="B139" s="10" t="str">
        <f>IF(MOD(表格1[[#This Row],[月數]],12)&lt;&gt;0, INT(表格1[[#This Row],[月數]]/12)&amp;"年"&amp;MOD(表格1[[#This Row],[月數]],12)&amp;"月", (INT(表格1[[#This Row],[月數]]/12)-1)&amp;"年"&amp;"12月")</f>
        <v>10年11月</v>
      </c>
      <c r="C139" s="2">
        <f t="shared" si="8"/>
        <v>5585.6537734265285</v>
      </c>
      <c r="D139" s="2">
        <f t="shared" si="9"/>
        <v>6039.4883407614907</v>
      </c>
      <c r="E139" s="2">
        <v>0</v>
      </c>
      <c r="F139" s="2">
        <f>F138+表格1[[#This Row],[獲利金額]]-表格1[[#This Row],[學費支出]]+表格1[[#This Row],[投入金額]]</f>
        <v>1079777.4316210295</v>
      </c>
    </row>
    <row r="140" spans="1:6" x14ac:dyDescent="0.4">
      <c r="A140" s="10">
        <v>132</v>
      </c>
      <c r="B140" s="10" t="str">
        <f>IF(MOD(表格1[[#This Row],[月數]],12)&lt;&gt;0, INT(表格1[[#This Row],[月數]]/12)&amp;"年"&amp;MOD(表格1[[#This Row],[月數]],12)&amp;"月", (INT(表格1[[#This Row],[月數]]/12)-1)&amp;"年"&amp;"12月")</f>
        <v>10年12月</v>
      </c>
      <c r="C140" s="2">
        <f t="shared" si="8"/>
        <v>5585.6537734265285</v>
      </c>
      <c r="D140" s="2">
        <f t="shared" si="9"/>
        <v>6105.2185844243577</v>
      </c>
      <c r="E140" s="2">
        <v>0</v>
      </c>
      <c r="F140" s="2">
        <f>F139+表格1[[#This Row],[獲利金額]]-表格1[[#This Row],[學費支出]]+表格1[[#This Row],[投入金額]]</f>
        <v>1091468.3039788804</v>
      </c>
    </row>
    <row r="141" spans="1:6" x14ac:dyDescent="0.4">
      <c r="A141" s="10">
        <v>133</v>
      </c>
      <c r="B141" s="10" t="str">
        <f>IF(MOD(表格1[[#This Row],[月數]],12)&lt;&gt;0, INT(表格1[[#This Row],[月數]]/12)&amp;"年"&amp;MOD(表格1[[#This Row],[月數]],12)&amp;"月", (INT(表格1[[#This Row],[月數]]/12)-1)&amp;"年"&amp;"12月")</f>
        <v>11年1月</v>
      </c>
      <c r="C141" s="2">
        <f t="shared" si="8"/>
        <v>5585.6537734265285</v>
      </c>
      <c r="D141" s="2">
        <f t="shared" si="9"/>
        <v>6171.320476441244</v>
      </c>
      <c r="E141" s="2">
        <v>0</v>
      </c>
      <c r="F141" s="2">
        <f>F140+表格1[[#This Row],[獲利金額]]-表格1[[#This Row],[學費支出]]+表格1[[#This Row],[投入金額]]</f>
        <v>1103225.2782287481</v>
      </c>
    </row>
    <row r="142" spans="1:6" x14ac:dyDescent="0.4">
      <c r="A142" s="10">
        <v>134</v>
      </c>
      <c r="B142" s="10" t="str">
        <f>IF(MOD(表格1[[#This Row],[月數]],12)&lt;&gt;0, INT(表格1[[#This Row],[月數]]/12)&amp;"年"&amp;MOD(表格1[[#This Row],[月數]],12)&amp;"月", (INT(表格1[[#This Row],[月數]]/12)-1)&amp;"年"&amp;"12月")</f>
        <v>11年2月</v>
      </c>
      <c r="C142" s="2">
        <f t="shared" si="8"/>
        <v>5585.6537734265285</v>
      </c>
      <c r="D142" s="2">
        <f t="shared" si="9"/>
        <v>6237.7961181659757</v>
      </c>
      <c r="E142" s="2">
        <v>0</v>
      </c>
      <c r="F142" s="2">
        <f>F141+表格1[[#This Row],[獲利金額]]-表格1[[#This Row],[學費支出]]+表格1[[#This Row],[投入金額]]</f>
        <v>1115048.7281203407</v>
      </c>
    </row>
    <row r="143" spans="1:6" x14ac:dyDescent="0.4">
      <c r="A143" s="10">
        <v>135</v>
      </c>
      <c r="B143" s="10" t="str">
        <f>IF(MOD(表格1[[#This Row],[月數]],12)&lt;&gt;0, INT(表格1[[#This Row],[月數]]/12)&amp;"年"&amp;MOD(表格1[[#This Row],[月數]],12)&amp;"月", (INT(表格1[[#This Row],[月數]]/12)-1)&amp;"年"&amp;"12月")</f>
        <v>11年3月</v>
      </c>
      <c r="C143" s="2">
        <f t="shared" si="8"/>
        <v>5585.6537734265285</v>
      </c>
      <c r="D143" s="2">
        <f t="shared" si="9"/>
        <v>6304.6476228337415</v>
      </c>
      <c r="E143" s="2">
        <v>0</v>
      </c>
      <c r="F143" s="2">
        <f>F142+表格1[[#This Row],[獲利金額]]-表格1[[#This Row],[學費支出]]+表格1[[#This Row],[投入金額]]</f>
        <v>1126939.029516601</v>
      </c>
    </row>
    <row r="144" spans="1:6" x14ac:dyDescent="0.4">
      <c r="A144" s="10">
        <v>136</v>
      </c>
      <c r="B144" s="10" t="str">
        <f>IF(MOD(表格1[[#This Row],[月數]],12)&lt;&gt;0, INT(表格1[[#This Row],[月數]]/12)&amp;"年"&amp;MOD(表格1[[#This Row],[月數]],12)&amp;"月", (INT(表格1[[#This Row],[月數]]/12)-1)&amp;"年"&amp;"12月")</f>
        <v>11年4月</v>
      </c>
      <c r="C144" s="2">
        <f t="shared" si="8"/>
        <v>5585.6537734265285</v>
      </c>
      <c r="D144" s="2">
        <f t="shared" si="9"/>
        <v>6371.8771156282655</v>
      </c>
      <c r="E144" s="2">
        <v>0</v>
      </c>
      <c r="F144" s="2">
        <f>F143+表格1[[#This Row],[獲利金額]]-表格1[[#This Row],[學費支出]]+表格1[[#This Row],[投入金額]]</f>
        <v>1138896.5604056558</v>
      </c>
    </row>
    <row r="145" spans="1:6" x14ac:dyDescent="0.4">
      <c r="A145" s="10">
        <v>137</v>
      </c>
      <c r="B145" s="10" t="str">
        <f>IF(MOD(表格1[[#This Row],[月數]],12)&lt;&gt;0, INT(表格1[[#This Row],[月數]]/12)&amp;"年"&amp;MOD(表格1[[#This Row],[月數]],12)&amp;"月", (INT(表格1[[#This Row],[月數]]/12)-1)&amp;"年"&amp;"12月")</f>
        <v>11年5月</v>
      </c>
      <c r="C145" s="2">
        <f t="shared" si="8"/>
        <v>5585.6537734265285</v>
      </c>
      <c r="D145" s="2">
        <f t="shared" si="9"/>
        <v>6439.4867337493706</v>
      </c>
      <c r="E145" s="2">
        <v>0</v>
      </c>
      <c r="F145" s="2">
        <f>F144+表格1[[#This Row],[獲利金額]]-表格1[[#This Row],[學費支出]]+表格1[[#This Row],[投入金額]]</f>
        <v>1150921.7009128316</v>
      </c>
    </row>
    <row r="146" spans="1:6" x14ac:dyDescent="0.4">
      <c r="A146" s="10">
        <v>138</v>
      </c>
      <c r="B146" s="10" t="str">
        <f>IF(MOD(表格1[[#This Row],[月數]],12)&lt;&gt;0, INT(表格1[[#This Row],[月數]]/12)&amp;"年"&amp;MOD(表格1[[#This Row],[月數]],12)&amp;"月", (INT(表格1[[#This Row],[月數]]/12)-1)&amp;"年"&amp;"12月")</f>
        <v>11年6月</v>
      </c>
      <c r="C146" s="2">
        <f t="shared" si="8"/>
        <v>5585.6537734265285</v>
      </c>
      <c r="D146" s="2">
        <f t="shared" si="9"/>
        <v>6507.478626480919</v>
      </c>
      <c r="E146" s="2">
        <v>0</v>
      </c>
      <c r="F146" s="2">
        <f>F145+表格1[[#This Row],[獲利金額]]-表格1[[#This Row],[學費支出]]+表格1[[#This Row],[投入金額]]</f>
        <v>1163014.8333127392</v>
      </c>
    </row>
    <row r="147" spans="1:6" x14ac:dyDescent="0.4">
      <c r="A147" s="10">
        <v>139</v>
      </c>
      <c r="B147" s="10" t="str">
        <f>IF(MOD(表格1[[#This Row],[月數]],12)&lt;&gt;0, INT(表格1[[#This Row],[月數]]/12)&amp;"年"&amp;MOD(表格1[[#This Row],[月數]],12)&amp;"月", (INT(表格1[[#This Row],[月數]]/12)-1)&amp;"年"&amp;"12月")</f>
        <v>11年7月</v>
      </c>
      <c r="C147" s="2">
        <f t="shared" si="8"/>
        <v>5585.6537734265285</v>
      </c>
      <c r="D147" s="2">
        <f t="shared" si="9"/>
        <v>6575.8549552591376</v>
      </c>
      <c r="E147" s="2">
        <v>0</v>
      </c>
      <c r="F147" s="2">
        <f>F146+表格1[[#This Row],[獲利金額]]-表格1[[#This Row],[學費支出]]+表格1[[#This Row],[投入金額]]</f>
        <v>1175176.3420414249</v>
      </c>
    </row>
    <row r="148" spans="1:6" x14ac:dyDescent="0.4">
      <c r="A148" s="10">
        <v>140</v>
      </c>
      <c r="B148" s="10" t="str">
        <f>IF(MOD(表格1[[#This Row],[月數]],12)&lt;&gt;0, INT(表格1[[#This Row],[月數]]/12)&amp;"年"&amp;MOD(表格1[[#This Row],[月數]],12)&amp;"月", (INT(表格1[[#This Row],[月數]]/12)-1)&amp;"年"&amp;"12月")</f>
        <v>11年8月</v>
      </c>
      <c r="C148" s="2">
        <f t="shared" si="8"/>
        <v>5585.6537734265285</v>
      </c>
      <c r="D148" s="2">
        <f t="shared" si="9"/>
        <v>6644.6178937413251</v>
      </c>
      <c r="E148" s="2">
        <v>0</v>
      </c>
      <c r="F148" s="2">
        <f>F147+表格1[[#This Row],[獲利金額]]-表格1[[#This Row],[學費支出]]+表格1[[#This Row],[投入金額]]</f>
        <v>1187406.6137085927</v>
      </c>
    </row>
    <row r="149" spans="1:6" x14ac:dyDescent="0.4">
      <c r="A149" s="10">
        <v>141</v>
      </c>
      <c r="B149" s="10" t="str">
        <f>IF(MOD(表格1[[#This Row],[月數]],12)&lt;&gt;0, INT(表格1[[#This Row],[月數]]/12)&amp;"年"&amp;MOD(表格1[[#This Row],[月數]],12)&amp;"月", (INT(表格1[[#This Row],[月數]]/12)-1)&amp;"年"&amp;"12月")</f>
        <v>11年9月</v>
      </c>
      <c r="C149" s="2">
        <f t="shared" si="8"/>
        <v>5585.6537734265285</v>
      </c>
      <c r="D149" s="2">
        <f t="shared" si="9"/>
        <v>6713.7696278749554</v>
      </c>
      <c r="E149" s="2">
        <v>0</v>
      </c>
      <c r="F149" s="2">
        <f>F148+表格1[[#This Row],[獲利金額]]-表格1[[#This Row],[學費支出]]+表格1[[#This Row],[投入金額]]</f>
        <v>1199706.0371098942</v>
      </c>
    </row>
    <row r="150" spans="1:6" x14ac:dyDescent="0.4">
      <c r="A150" s="10">
        <v>142</v>
      </c>
      <c r="B150" s="10" t="str">
        <f>IF(MOD(表格1[[#This Row],[月數]],12)&lt;&gt;0, INT(表格1[[#This Row],[月數]]/12)&amp;"年"&amp;MOD(表格1[[#This Row],[月數]],12)&amp;"月", (INT(表格1[[#This Row],[月數]]/12)-1)&amp;"年"&amp;"12月")</f>
        <v>11年10月</v>
      </c>
      <c r="C150" s="2">
        <f t="shared" si="8"/>
        <v>5585.6537734265285</v>
      </c>
      <c r="D150" s="2">
        <f t="shared" si="9"/>
        <v>6783.3123559671685</v>
      </c>
      <c r="E150" s="2">
        <v>0</v>
      </c>
      <c r="F150" s="2">
        <f>F149+表格1[[#This Row],[獲利金額]]-表格1[[#This Row],[學費支出]]+表格1[[#This Row],[投入金額]]</f>
        <v>1212075.003239288</v>
      </c>
    </row>
    <row r="151" spans="1:6" x14ac:dyDescent="0.4">
      <c r="A151" s="10">
        <v>143</v>
      </c>
      <c r="B151" s="10" t="str">
        <f>IF(MOD(表格1[[#This Row],[月數]],12)&lt;&gt;0, INT(表格1[[#This Row],[月數]]/12)&amp;"年"&amp;MOD(表格1[[#This Row],[月數]],12)&amp;"月", (INT(表格1[[#This Row],[月數]]/12)-1)&amp;"年"&amp;"12月")</f>
        <v>11年11月</v>
      </c>
      <c r="C151" s="2">
        <f t="shared" si="8"/>
        <v>5585.6537734265285</v>
      </c>
      <c r="D151" s="2">
        <f t="shared" si="9"/>
        <v>6853.248288754653</v>
      </c>
      <c r="E151" s="2">
        <v>0</v>
      </c>
      <c r="F151" s="2">
        <f>F150+表格1[[#This Row],[獲利金額]]-表格1[[#This Row],[學費支出]]+表格1[[#This Row],[投入金額]]</f>
        <v>1224513.9053014691</v>
      </c>
    </row>
    <row r="152" spans="1:6" x14ac:dyDescent="0.4">
      <c r="A152" s="10">
        <v>144</v>
      </c>
      <c r="B152" s="10" t="str">
        <f>IF(MOD(表格1[[#This Row],[月數]],12)&lt;&gt;0, INT(表格1[[#This Row],[月數]]/12)&amp;"年"&amp;MOD(表格1[[#This Row],[月數]],12)&amp;"月", (INT(表格1[[#This Row],[月數]]/12)-1)&amp;"年"&amp;"12月")</f>
        <v>11年12月</v>
      </c>
      <c r="C152" s="2">
        <f t="shared" si="8"/>
        <v>5585.6537734265285</v>
      </c>
      <c r="D152" s="2">
        <f t="shared" si="9"/>
        <v>6923.5796494739197</v>
      </c>
      <c r="E152" s="2">
        <f>300000*(1+通貨膨脹率)^12</f>
        <v>380472.53836876358</v>
      </c>
      <c r="F152" s="2">
        <f>F151+表格1[[#This Row],[獲利金額]]-表格1[[#This Row],[學費支出]]+表格1[[#This Row],[投入金額]]</f>
        <v>856550.60035560606</v>
      </c>
    </row>
    <row r="153" spans="1:6" x14ac:dyDescent="0.4">
      <c r="A153" s="10">
        <v>145</v>
      </c>
      <c r="B153" s="10" t="str">
        <f>IF(MOD(表格1[[#This Row],[月數]],12)&lt;&gt;0, INT(表格1[[#This Row],[月數]]/12)&amp;"年"&amp;MOD(表格1[[#This Row],[月數]],12)&amp;"月", (INT(表格1[[#This Row],[月數]]/12)-1)&amp;"年"&amp;"12月")</f>
        <v>12年1月</v>
      </c>
      <c r="C153" s="2">
        <f t="shared" si="8"/>
        <v>5585.6537734265285</v>
      </c>
      <c r="D153" s="2">
        <f t="shared" si="9"/>
        <v>4843.0616260798679</v>
      </c>
      <c r="E153" s="2">
        <v>0</v>
      </c>
      <c r="F153" s="2">
        <f>F152+表格1[[#This Row],[獲利金額]]-表格1[[#This Row],[學費支出]]+表格1[[#This Row],[投入金額]]</f>
        <v>866979.31575511245</v>
      </c>
    </row>
    <row r="154" spans="1:6" x14ac:dyDescent="0.4">
      <c r="A154" s="10">
        <v>146</v>
      </c>
      <c r="B154" s="10" t="str">
        <f>IF(MOD(表格1[[#This Row],[月數]],12)&lt;&gt;0, INT(表格1[[#This Row],[月數]]/12)&amp;"年"&amp;MOD(表格1[[#This Row],[月數]],12)&amp;"月", (INT(表格1[[#This Row],[月數]]/12)-1)&amp;"年"&amp;"12月")</f>
        <v>12年2月</v>
      </c>
      <c r="C154" s="2">
        <f t="shared" si="8"/>
        <v>5585.6537734265285</v>
      </c>
      <c r="D154" s="2">
        <f t="shared" si="9"/>
        <v>4902.0270991525495</v>
      </c>
      <c r="E154" s="2">
        <v>0</v>
      </c>
      <c r="F154" s="2">
        <f>F153+表格1[[#This Row],[獲利金額]]-表格1[[#This Row],[學費支出]]+表格1[[#This Row],[投入金額]]</f>
        <v>877466.99662769155</v>
      </c>
    </row>
    <row r="155" spans="1:6" x14ac:dyDescent="0.4">
      <c r="A155" s="10">
        <v>147</v>
      </c>
      <c r="B155" s="10" t="str">
        <f>IF(MOD(表格1[[#This Row],[月數]],12)&lt;&gt;0, INT(表格1[[#This Row],[月數]]/12)&amp;"年"&amp;MOD(表格1[[#This Row],[月數]],12)&amp;"月", (INT(表格1[[#This Row],[月數]]/12)-1)&amp;"年"&amp;"12月")</f>
        <v>12年3月</v>
      </c>
      <c r="C155" s="2">
        <f t="shared" si="8"/>
        <v>5585.6537734265285</v>
      </c>
      <c r="D155" s="2">
        <f t="shared" si="9"/>
        <v>4961.3259715828208</v>
      </c>
      <c r="E155" s="2">
        <v>0</v>
      </c>
      <c r="F155" s="2">
        <f>F154+表格1[[#This Row],[獲利金額]]-表格1[[#This Row],[學費支出]]+表格1[[#This Row],[投入金額]]</f>
        <v>888013.97637270088</v>
      </c>
    </row>
    <row r="156" spans="1:6" x14ac:dyDescent="0.4">
      <c r="A156" s="10">
        <v>148</v>
      </c>
      <c r="B156" s="10" t="str">
        <f>IF(MOD(表格1[[#This Row],[月數]],12)&lt;&gt;0, INT(表格1[[#This Row],[月數]]/12)&amp;"年"&amp;MOD(表格1[[#This Row],[月數]],12)&amp;"月", (INT(表格1[[#This Row],[月數]]/12)-1)&amp;"年"&amp;"12月")</f>
        <v>12年4月</v>
      </c>
      <c r="C156" s="2">
        <f t="shared" si="8"/>
        <v>5585.6537734265285</v>
      </c>
      <c r="D156" s="2">
        <f t="shared" si="9"/>
        <v>5020.9601284591226</v>
      </c>
      <c r="E156" s="2">
        <v>0</v>
      </c>
      <c r="F156" s="2">
        <f>F155+表格1[[#This Row],[獲利金額]]-表格1[[#This Row],[學費支出]]+表格1[[#This Row],[投入金額]]</f>
        <v>898620.59027458658</v>
      </c>
    </row>
    <row r="157" spans="1:6" x14ac:dyDescent="0.4">
      <c r="A157" s="10">
        <v>149</v>
      </c>
      <c r="B157" s="10" t="str">
        <f>IF(MOD(表格1[[#This Row],[月數]],12)&lt;&gt;0, INT(表格1[[#This Row],[月數]]/12)&amp;"年"&amp;MOD(表格1[[#This Row],[月數]],12)&amp;"月", (INT(表格1[[#This Row],[月數]]/12)-1)&amp;"年"&amp;"12月")</f>
        <v>12年5月</v>
      </c>
      <c r="C157" s="2">
        <f t="shared" si="8"/>
        <v>5585.6537734265285</v>
      </c>
      <c r="D157" s="2">
        <f t="shared" si="9"/>
        <v>5080.9314655284579</v>
      </c>
      <c r="E157" s="2">
        <v>0</v>
      </c>
      <c r="F157" s="2">
        <f>F156+表格1[[#This Row],[獲利金額]]-表格1[[#This Row],[學費支出]]+表格1[[#This Row],[投入金額]]</f>
        <v>909287.17551354156</v>
      </c>
    </row>
    <row r="158" spans="1:6" x14ac:dyDescent="0.4">
      <c r="A158" s="10">
        <v>150</v>
      </c>
      <c r="B158" s="10" t="str">
        <f>IF(MOD(表格1[[#This Row],[月數]],12)&lt;&gt;0, INT(表格1[[#This Row],[月數]]/12)&amp;"年"&amp;MOD(表格1[[#This Row],[月數]],12)&amp;"月", (INT(表格1[[#This Row],[月數]]/12)-1)&amp;"年"&amp;"12月")</f>
        <v>12年6月</v>
      </c>
      <c r="C158" s="2">
        <f t="shared" si="8"/>
        <v>5585.6537734265285</v>
      </c>
      <c r="D158" s="2">
        <f t="shared" si="9"/>
        <v>5141.2418892566602</v>
      </c>
      <c r="E158" s="2">
        <v>0</v>
      </c>
      <c r="F158" s="2">
        <f>F157+表格1[[#This Row],[獲利金額]]-表格1[[#This Row],[學費支出]]+表格1[[#This Row],[投入金額]]</f>
        <v>920014.07117622474</v>
      </c>
    </row>
    <row r="159" spans="1:6" x14ac:dyDescent="0.4">
      <c r="A159" s="10">
        <v>151</v>
      </c>
      <c r="B159" s="10" t="str">
        <f>IF(MOD(表格1[[#This Row],[月數]],12)&lt;&gt;0, INT(表格1[[#This Row],[月數]]/12)&amp;"年"&amp;MOD(表格1[[#This Row],[月數]],12)&amp;"月", (INT(表格1[[#This Row],[月數]]/12)-1)&amp;"年"&amp;"12月")</f>
        <v>12年7月</v>
      </c>
      <c r="C159" s="2">
        <f t="shared" si="8"/>
        <v>5585.6537734265285</v>
      </c>
      <c r="D159" s="2">
        <f t="shared" si="9"/>
        <v>5201.893316888998</v>
      </c>
      <c r="E159" s="2">
        <v>0</v>
      </c>
      <c r="F159" s="2">
        <f>F158+表格1[[#This Row],[獲利金額]]-表格1[[#This Row],[學費支出]]+表格1[[#This Row],[投入金額]]</f>
        <v>930801.61826654023</v>
      </c>
    </row>
    <row r="160" spans="1:6" x14ac:dyDescent="0.4">
      <c r="A160" s="10">
        <v>152</v>
      </c>
      <c r="B160" s="10" t="str">
        <f>IF(MOD(表格1[[#This Row],[月數]],12)&lt;&gt;0, INT(表格1[[#This Row],[月數]]/12)&amp;"年"&amp;MOD(表格1[[#This Row],[月數]],12)&amp;"月", (INT(表格1[[#This Row],[月數]]/12)-1)&amp;"年"&amp;"12月")</f>
        <v>12年8月</v>
      </c>
      <c r="C160" s="2">
        <f t="shared" si="8"/>
        <v>5585.6537734265285</v>
      </c>
      <c r="D160" s="2">
        <f t="shared" si="9"/>
        <v>5262.8876765111227</v>
      </c>
      <c r="E160" s="2">
        <v>0</v>
      </c>
      <c r="F160" s="2">
        <f>F159+表格1[[#This Row],[獲利金額]]-表格1[[#This Row],[學費支出]]+表格1[[#This Row],[投入金額]]</f>
        <v>941650.15971647785</v>
      </c>
    </row>
    <row r="161" spans="1:6" x14ac:dyDescent="0.4">
      <c r="A161" s="10">
        <v>153</v>
      </c>
      <c r="B161" s="10" t="str">
        <f>IF(MOD(表格1[[#This Row],[月數]],12)&lt;&gt;0, INT(表格1[[#This Row],[月數]]/12)&amp;"年"&amp;MOD(表格1[[#This Row],[月數]],12)&amp;"月", (INT(表格1[[#This Row],[月數]]/12)-1)&amp;"年"&amp;"12月")</f>
        <v>12年9月</v>
      </c>
      <c r="C161" s="2">
        <f t="shared" si="8"/>
        <v>5585.6537734265285</v>
      </c>
      <c r="D161" s="2">
        <f t="shared" si="9"/>
        <v>5324.2269071103628</v>
      </c>
      <c r="E161" s="2">
        <v>0</v>
      </c>
      <c r="F161" s="2">
        <f>F160+表格1[[#This Row],[獲利金額]]-表格1[[#This Row],[學費支出]]+表格1[[#This Row],[投入金額]]</f>
        <v>952560.0403970147</v>
      </c>
    </row>
    <row r="162" spans="1:6" x14ac:dyDescent="0.4">
      <c r="A162" s="10">
        <v>154</v>
      </c>
      <c r="B162" s="10" t="str">
        <f>IF(MOD(表格1[[#This Row],[月數]],12)&lt;&gt;0, INT(表格1[[#This Row],[月數]]/12)&amp;"年"&amp;MOD(表格1[[#This Row],[月數]],12)&amp;"月", (INT(表格1[[#This Row],[月數]]/12)-1)&amp;"年"&amp;"12月")</f>
        <v>12年10月</v>
      </c>
      <c r="C162" s="2">
        <f t="shared" si="8"/>
        <v>5585.6537734265285</v>
      </c>
      <c r="D162" s="2">
        <f t="shared" si="9"/>
        <v>5385.912958637362</v>
      </c>
      <c r="E162" s="2">
        <v>0</v>
      </c>
      <c r="F162" s="2">
        <f>F161+表格1[[#This Row],[獲利金額]]-表格1[[#This Row],[學費支出]]+表格1[[#This Row],[投入金額]]</f>
        <v>963531.60712907859</v>
      </c>
    </row>
    <row r="163" spans="1:6" x14ac:dyDescent="0.4">
      <c r="A163" s="10">
        <v>155</v>
      </c>
      <c r="B163" s="10" t="str">
        <f>IF(MOD(表格1[[#This Row],[月數]],12)&lt;&gt;0, INT(表格1[[#This Row],[月數]]/12)&amp;"年"&amp;MOD(表格1[[#This Row],[月數]],12)&amp;"月", (INT(表格1[[#This Row],[月數]]/12)-1)&amp;"年"&amp;"12月")</f>
        <v>12年11月</v>
      </c>
      <c r="C163" s="2">
        <f t="shared" si="8"/>
        <v>5585.6537734265285</v>
      </c>
      <c r="D163" s="2">
        <f t="shared" si="9"/>
        <v>5447.9477920680702</v>
      </c>
      <c r="E163" s="2">
        <v>0</v>
      </c>
      <c r="F163" s="2">
        <f>F162+表格1[[#This Row],[獲利金額]]-表格1[[#This Row],[學費支出]]+表格1[[#This Row],[投入金額]]</f>
        <v>974565.20869457326</v>
      </c>
    </row>
    <row r="164" spans="1:6" x14ac:dyDescent="0.4">
      <c r="A164" s="10">
        <v>156</v>
      </c>
      <c r="B164" s="10" t="str">
        <f>IF(MOD(表格1[[#This Row],[月數]],12)&lt;&gt;0, INT(表格1[[#This Row],[月數]]/12)&amp;"年"&amp;MOD(表格1[[#This Row],[月數]],12)&amp;"月", (INT(表格1[[#This Row],[月數]]/12)-1)&amp;"年"&amp;"12月")</f>
        <v>12年12月</v>
      </c>
      <c r="C164" s="2">
        <f t="shared" si="8"/>
        <v>5585.6537734265285</v>
      </c>
      <c r="D164" s="2">
        <f t="shared" si="9"/>
        <v>5510.3333794660794</v>
      </c>
      <c r="E164" s="2">
        <f>300000*(1+通貨膨脹率)^13</f>
        <v>388081.98913613881</v>
      </c>
      <c r="F164" s="2">
        <f>F163+表格1[[#This Row],[獲利金額]]-表格1[[#This Row],[學費支出]]+表格1[[#This Row],[投入金額]]</f>
        <v>597579.20671132708</v>
      </c>
    </row>
    <row r="165" spans="1:6" x14ac:dyDescent="0.4">
      <c r="A165" s="10">
        <v>157</v>
      </c>
      <c r="B165" s="10" t="str">
        <f>IF(MOD(表格1[[#This Row],[月數]],12)&lt;&gt;0, INT(表格1[[#This Row],[月數]]/12)&amp;"年"&amp;MOD(表格1[[#This Row],[月數]],12)&amp;"月", (INT(表格1[[#This Row],[月數]]/12)-1)&amp;"年"&amp;"12月")</f>
        <v>13年1月</v>
      </c>
      <c r="C165" s="2">
        <f t="shared" si="8"/>
        <v>5585.6537734265285</v>
      </c>
      <c r="D165" s="2">
        <f t="shared" si="9"/>
        <v>3378.7997152361527</v>
      </c>
      <c r="E165" s="2">
        <v>0</v>
      </c>
      <c r="F165" s="2">
        <f>F164+表格1[[#This Row],[獲利金額]]-表格1[[#This Row],[學費支出]]+表格1[[#This Row],[投入金額]]</f>
        <v>606543.6601999898</v>
      </c>
    </row>
    <row r="166" spans="1:6" x14ac:dyDescent="0.4">
      <c r="A166" s="10">
        <v>158</v>
      </c>
      <c r="B166" s="10" t="str">
        <f>IF(MOD(表格1[[#This Row],[月數]],12)&lt;&gt;0, INT(表格1[[#This Row],[月數]]/12)&amp;"年"&amp;MOD(表格1[[#This Row],[月數]],12)&amp;"月", (INT(表格1[[#This Row],[月數]]/12)-1)&amp;"年"&amp;"12月")</f>
        <v>13年2月</v>
      </c>
      <c r="C166" s="2">
        <f t="shared" si="8"/>
        <v>5585.6537734265285</v>
      </c>
      <c r="D166" s="2">
        <f t="shared" si="9"/>
        <v>3429.4860385796842</v>
      </c>
      <c r="E166" s="2">
        <v>0</v>
      </c>
      <c r="F166" s="2">
        <f>F165+表格1[[#This Row],[獲利金額]]-表格1[[#This Row],[學費支出]]+表格1[[#This Row],[投入金額]]</f>
        <v>615558.80001199606</v>
      </c>
    </row>
    <row r="167" spans="1:6" x14ac:dyDescent="0.4">
      <c r="A167" s="10">
        <v>159</v>
      </c>
      <c r="B167" s="10" t="str">
        <f>IF(MOD(表格1[[#This Row],[月數]],12)&lt;&gt;0, INT(表格1[[#This Row],[月數]]/12)&amp;"年"&amp;MOD(表格1[[#This Row],[月數]],12)&amp;"月", (INT(表格1[[#This Row],[月數]]/12)-1)&amp;"年"&amp;"12月")</f>
        <v>13年3月</v>
      </c>
      <c r="C167" s="2">
        <f t="shared" si="8"/>
        <v>5585.6537734265285</v>
      </c>
      <c r="D167" s="2">
        <f t="shared" si="9"/>
        <v>3480.4589497645529</v>
      </c>
      <c r="E167" s="2">
        <v>0</v>
      </c>
      <c r="F167" s="2">
        <f>F166+表格1[[#This Row],[獲利金額]]-表格1[[#This Row],[學費支出]]+表格1[[#This Row],[投入金額]]</f>
        <v>624624.91273518722</v>
      </c>
    </row>
    <row r="168" spans="1:6" x14ac:dyDescent="0.4">
      <c r="A168" s="10">
        <v>160</v>
      </c>
      <c r="B168" s="10" t="str">
        <f>IF(MOD(表格1[[#This Row],[月數]],12)&lt;&gt;0, INT(表格1[[#This Row],[月數]]/12)&amp;"年"&amp;MOD(表格1[[#This Row],[月數]],12)&amp;"月", (INT(表格1[[#This Row],[月數]]/12)-1)&amp;"年"&amp;"12月")</f>
        <v>13年4月</v>
      </c>
      <c r="C168" s="2">
        <f t="shared" si="8"/>
        <v>5585.6537734265285</v>
      </c>
      <c r="D168" s="2">
        <f t="shared" si="9"/>
        <v>3531.7200692000806</v>
      </c>
      <c r="E168" s="2">
        <v>0</v>
      </c>
      <c r="F168" s="2">
        <f>F167+表格1[[#This Row],[獲利金額]]-表格1[[#This Row],[學費支出]]+表格1[[#This Row],[投入金額]]</f>
        <v>633742.28657781379</v>
      </c>
    </row>
    <row r="169" spans="1:6" x14ac:dyDescent="0.4">
      <c r="A169" s="10">
        <v>161</v>
      </c>
      <c r="B169" s="10" t="str">
        <f>IF(MOD(表格1[[#This Row],[月數]],12)&lt;&gt;0, INT(表格1[[#This Row],[月數]]/12)&amp;"年"&amp;MOD(表格1[[#This Row],[月數]],12)&amp;"月", (INT(表格1[[#This Row],[月數]]/12)-1)&amp;"年"&amp;"12月")</f>
        <v>13年5月</v>
      </c>
      <c r="C169" s="2">
        <f t="shared" ref="C169:C188" si="10">每月投入</f>
        <v>5585.6537734265285</v>
      </c>
      <c r="D169" s="2">
        <f t="shared" si="9"/>
        <v>3583.2710264576172</v>
      </c>
      <c r="E169" s="2">
        <v>0</v>
      </c>
      <c r="F169" s="2">
        <f>F168+表格1[[#This Row],[獲利金額]]-表格1[[#This Row],[學費支出]]+表格1[[#This Row],[投入金額]]</f>
        <v>642911.211377698</v>
      </c>
    </row>
    <row r="170" spans="1:6" x14ac:dyDescent="0.4">
      <c r="A170" s="10">
        <v>162</v>
      </c>
      <c r="B170" s="10" t="str">
        <f>IF(MOD(表格1[[#This Row],[月數]],12)&lt;&gt;0, INT(表格1[[#This Row],[月數]]/12)&amp;"年"&amp;MOD(表格1[[#This Row],[月數]],12)&amp;"月", (INT(表格1[[#This Row],[月數]]/12)-1)&amp;"年"&amp;"12月")</f>
        <v>13年6月</v>
      </c>
      <c r="C170" s="2">
        <f t="shared" si="10"/>
        <v>5585.6537734265285</v>
      </c>
      <c r="D170" s="2">
        <f t="shared" ref="D170:D188" si="11">F169*月報酬率</f>
        <v>3635.1134603223481</v>
      </c>
      <c r="E170" s="2">
        <v>0</v>
      </c>
      <c r="F170" s="2">
        <f>F169+表格1[[#This Row],[獲利金額]]-表格1[[#This Row],[學費支出]]+表格1[[#This Row],[投入金額]]</f>
        <v>652131.97861144692</v>
      </c>
    </row>
    <row r="171" spans="1:6" x14ac:dyDescent="0.4">
      <c r="A171" s="10">
        <v>163</v>
      </c>
      <c r="B171" s="10" t="str">
        <f>IF(MOD(表格1[[#This Row],[月數]],12)&lt;&gt;0, INT(表格1[[#This Row],[月數]]/12)&amp;"年"&amp;MOD(表格1[[#This Row],[月數]],12)&amp;"月", (INT(表格1[[#This Row],[月數]]/12)-1)&amp;"年"&amp;"12月")</f>
        <v>13年7月</v>
      </c>
      <c r="C171" s="2">
        <f t="shared" si="10"/>
        <v>5585.6537734265285</v>
      </c>
      <c r="D171" s="2">
        <f t="shared" si="11"/>
        <v>3687.2490188453871</v>
      </c>
      <c r="E171" s="2">
        <v>0</v>
      </c>
      <c r="F171" s="2">
        <f>F170+表格1[[#This Row],[獲利金額]]-表格1[[#This Row],[學費支出]]+表格1[[#This Row],[投入金額]]</f>
        <v>661404.88140371884</v>
      </c>
    </row>
    <row r="172" spans="1:6" x14ac:dyDescent="0.4">
      <c r="A172" s="10">
        <v>164</v>
      </c>
      <c r="B172" s="10" t="str">
        <f>IF(MOD(表格1[[#This Row],[月數]],12)&lt;&gt;0, INT(表格1[[#This Row],[月數]]/12)&amp;"年"&amp;MOD(表格1[[#This Row],[月數]],12)&amp;"月", (INT(表格1[[#This Row],[月數]]/12)-1)&amp;"年"&amp;"12月")</f>
        <v>13年8月</v>
      </c>
      <c r="C172" s="2">
        <f t="shared" si="10"/>
        <v>5585.6537734265285</v>
      </c>
      <c r="D172" s="2">
        <f t="shared" si="11"/>
        <v>3739.6793593961693</v>
      </c>
      <c r="E172" s="2">
        <v>0</v>
      </c>
      <c r="F172" s="2">
        <f>F171+表格1[[#This Row],[獲利金額]]-表格1[[#This Row],[學費支出]]+表格1[[#This Row],[投入金額]]</f>
        <v>670730.21453654161</v>
      </c>
    </row>
    <row r="173" spans="1:6" x14ac:dyDescent="0.4">
      <c r="A173" s="10">
        <v>165</v>
      </c>
      <c r="B173" s="10" t="str">
        <f>IF(MOD(表格1[[#This Row],[月數]],12)&lt;&gt;0, INT(表格1[[#This Row],[月數]]/12)&amp;"年"&amp;MOD(表格1[[#This Row],[月數]],12)&amp;"月", (INT(表格1[[#This Row],[月數]]/12)-1)&amp;"年"&amp;"12月")</f>
        <v>13年9月</v>
      </c>
      <c r="C173" s="2">
        <f t="shared" si="10"/>
        <v>5585.6537734265285</v>
      </c>
      <c r="D173" s="2">
        <f t="shared" si="11"/>
        <v>3792.4061487151366</v>
      </c>
      <c r="E173" s="2">
        <v>0</v>
      </c>
      <c r="F173" s="2">
        <f>F172+表格1[[#This Row],[獲利金額]]-表格1[[#This Row],[學費支出]]+表格1[[#This Row],[投入金額]]</f>
        <v>680108.27445868333</v>
      </c>
    </row>
    <row r="174" spans="1:6" x14ac:dyDescent="0.4">
      <c r="A174" s="10">
        <v>166</v>
      </c>
      <c r="B174" s="10" t="str">
        <f>IF(MOD(表格1[[#This Row],[月數]],12)&lt;&gt;0, INT(表格1[[#This Row],[月數]]/12)&amp;"年"&amp;MOD(表格1[[#This Row],[月數]],12)&amp;"月", (INT(表格1[[#This Row],[月數]]/12)-1)&amp;"年"&amp;"12月")</f>
        <v>13年10月</v>
      </c>
      <c r="C174" s="2">
        <f t="shared" si="10"/>
        <v>5585.6537734265285</v>
      </c>
      <c r="D174" s="2">
        <f t="shared" si="11"/>
        <v>3845.4310629667243</v>
      </c>
      <c r="E174" s="2">
        <v>0</v>
      </c>
      <c r="F174" s="2">
        <f>F173+表格1[[#This Row],[獲利金額]]-表格1[[#This Row],[學費支出]]+表格1[[#This Row],[投入金額]]</f>
        <v>689539.35929507657</v>
      </c>
    </row>
    <row r="175" spans="1:6" x14ac:dyDescent="0.4">
      <c r="A175" s="10">
        <v>167</v>
      </c>
      <c r="B175" s="10" t="str">
        <f>IF(MOD(表格1[[#This Row],[月數]],12)&lt;&gt;0, INT(表格1[[#This Row],[月數]]/12)&amp;"年"&amp;MOD(表格1[[#This Row],[月數]],12)&amp;"月", (INT(表格1[[#This Row],[月數]]/12)-1)&amp;"年"&amp;"12月")</f>
        <v>13年11月</v>
      </c>
      <c r="C175" s="2">
        <f t="shared" si="10"/>
        <v>5585.6537734265285</v>
      </c>
      <c r="D175" s="2">
        <f t="shared" si="11"/>
        <v>3898.7557877926452</v>
      </c>
      <c r="E175" s="2">
        <v>0</v>
      </c>
      <c r="F175" s="2">
        <f>F174+表格1[[#This Row],[獲利金額]]-表格1[[#This Row],[學費支出]]+表格1[[#This Row],[投入金額]]</f>
        <v>699023.76885629573</v>
      </c>
    </row>
    <row r="176" spans="1:6" x14ac:dyDescent="0.4">
      <c r="A176" s="10">
        <v>168</v>
      </c>
      <c r="B176" s="10" t="str">
        <f>IF(MOD(表格1[[#This Row],[月數]],12)&lt;&gt;0, INT(表格1[[#This Row],[月數]]/12)&amp;"年"&amp;MOD(表格1[[#This Row],[月數]],12)&amp;"月", (INT(表格1[[#This Row],[月數]]/12)-1)&amp;"年"&amp;"12月")</f>
        <v>13年12月</v>
      </c>
      <c r="C176" s="2">
        <f t="shared" si="10"/>
        <v>5585.6537734265285</v>
      </c>
      <c r="D176" s="2">
        <f t="shared" si="11"/>
        <v>3952.3820183654748</v>
      </c>
      <c r="E176" s="2">
        <f>300000*(1+通貨膨脹率)^14</f>
        <v>395843.62891886162</v>
      </c>
      <c r="F176" s="2">
        <f>F175+表格1[[#This Row],[獲利金額]]-表格1[[#This Row],[學費支出]]+表格1[[#This Row],[投入金額]]</f>
        <v>312718.17572922609</v>
      </c>
    </row>
    <row r="177" spans="1:6" x14ac:dyDescent="0.4">
      <c r="A177" s="10">
        <v>169</v>
      </c>
      <c r="B177" s="10" t="str">
        <f>IF(MOD(表格1[[#This Row],[月數]],12)&lt;&gt;0, INT(表格1[[#This Row],[月數]]/12)&amp;"年"&amp;MOD(表格1[[#This Row],[月數]],12)&amp;"月", (INT(表格1[[#This Row],[月數]]/12)-1)&amp;"年"&amp;"12月")</f>
        <v>14年1月</v>
      </c>
      <c r="C177" s="2">
        <f t="shared" si="10"/>
        <v>5585.6537734265285</v>
      </c>
      <c r="D177" s="2">
        <f t="shared" si="11"/>
        <v>1768.1540308571955</v>
      </c>
      <c r="E177" s="2">
        <v>0</v>
      </c>
      <c r="F177" s="2">
        <f>F176+表格1[[#This Row],[獲利金額]]-表格1[[#This Row],[學費支出]]+表格1[[#This Row],[投入金額]]</f>
        <v>320071.98353350983</v>
      </c>
    </row>
    <row r="178" spans="1:6" x14ac:dyDescent="0.4">
      <c r="A178" s="10">
        <v>170</v>
      </c>
      <c r="B178" s="10" t="str">
        <f>IF(MOD(表格1[[#This Row],[月數]],12)&lt;&gt;0, INT(表格1[[#This Row],[月數]]/12)&amp;"年"&amp;MOD(表格1[[#This Row],[月數]],12)&amp;"月", (INT(表格1[[#This Row],[月數]]/12)-1)&amp;"年"&amp;"12月")</f>
        <v>14年2月</v>
      </c>
      <c r="C178" s="2">
        <f t="shared" si="10"/>
        <v>5585.6537734265285</v>
      </c>
      <c r="D178" s="2">
        <f t="shared" si="11"/>
        <v>1809.7335293336514</v>
      </c>
      <c r="E178" s="2">
        <v>0</v>
      </c>
      <c r="F178" s="2">
        <f>F177+表格1[[#This Row],[獲利金額]]-表格1[[#This Row],[學費支出]]+表格1[[#This Row],[投入金額]]</f>
        <v>327467.37083627004</v>
      </c>
    </row>
    <row r="179" spans="1:6" x14ac:dyDescent="0.4">
      <c r="A179" s="10">
        <v>171</v>
      </c>
      <c r="B179" s="10" t="str">
        <f>IF(MOD(表格1[[#This Row],[月數]],12)&lt;&gt;0, INT(表格1[[#This Row],[月數]]/12)&amp;"年"&amp;MOD(表格1[[#This Row],[月數]],12)&amp;"月", (INT(表格1[[#This Row],[月數]]/12)-1)&amp;"年"&amp;"12月")</f>
        <v>14年3月</v>
      </c>
      <c r="C179" s="2">
        <f t="shared" si="10"/>
        <v>5585.6537734265285</v>
      </c>
      <c r="D179" s="2">
        <f t="shared" si="11"/>
        <v>1851.5481243396287</v>
      </c>
      <c r="E179" s="2">
        <v>0</v>
      </c>
      <c r="F179" s="2">
        <f>F178+表格1[[#This Row],[獲利金額]]-表格1[[#This Row],[學費支出]]+表格1[[#This Row],[投入金額]]</f>
        <v>334904.57273403619</v>
      </c>
    </row>
    <row r="180" spans="1:6" x14ac:dyDescent="0.4">
      <c r="A180" s="10">
        <v>172</v>
      </c>
      <c r="B180" s="10" t="str">
        <f>IF(MOD(表格1[[#This Row],[月數]],12)&lt;&gt;0, INT(表格1[[#This Row],[月數]]/12)&amp;"年"&amp;MOD(表格1[[#This Row],[月數]],12)&amp;"月", (INT(表格1[[#This Row],[月數]]/12)-1)&amp;"年"&amp;"12月")</f>
        <v>14年4月</v>
      </c>
      <c r="C180" s="2">
        <f t="shared" si="10"/>
        <v>5585.6537734265285</v>
      </c>
      <c r="D180" s="2">
        <f t="shared" si="11"/>
        <v>1893.5991451450848</v>
      </c>
      <c r="E180" s="2">
        <v>0</v>
      </c>
      <c r="F180" s="2">
        <f>F179+表格1[[#This Row],[獲利金額]]-表格1[[#This Row],[學費支出]]+表格1[[#This Row],[投入金額]]</f>
        <v>342383.82565260783</v>
      </c>
    </row>
    <row r="181" spans="1:6" x14ac:dyDescent="0.4">
      <c r="A181" s="10">
        <v>173</v>
      </c>
      <c r="B181" s="10" t="str">
        <f>IF(MOD(表格1[[#This Row],[月數]],12)&lt;&gt;0, INT(表格1[[#This Row],[月數]]/12)&amp;"年"&amp;MOD(表格1[[#This Row],[月數]],12)&amp;"月", (INT(表格1[[#This Row],[月數]]/12)-1)&amp;"年"&amp;"12月")</f>
        <v>14年5月</v>
      </c>
      <c r="C181" s="2">
        <f t="shared" si="10"/>
        <v>5585.6537734265285</v>
      </c>
      <c r="D181" s="2">
        <f t="shared" si="11"/>
        <v>1935.8879285358641</v>
      </c>
      <c r="E181" s="2">
        <v>0</v>
      </c>
      <c r="F181" s="2">
        <f>F180+表格1[[#This Row],[獲利金額]]-表格1[[#This Row],[學費支出]]+表格1[[#This Row],[投入金額]]</f>
        <v>349905.36735457025</v>
      </c>
    </row>
    <row r="182" spans="1:6" x14ac:dyDescent="0.4">
      <c r="A182" s="10">
        <v>174</v>
      </c>
      <c r="B182" s="10" t="str">
        <f>IF(MOD(表格1[[#This Row],[月數]],12)&lt;&gt;0, INT(表格1[[#This Row],[月數]]/12)&amp;"年"&amp;MOD(表格1[[#This Row],[月數]],12)&amp;"月", (INT(表格1[[#This Row],[月數]]/12)-1)&amp;"年"&amp;"12月")</f>
        <v>14年6月</v>
      </c>
      <c r="C182" s="2">
        <f t="shared" si="10"/>
        <v>5585.6537734265285</v>
      </c>
      <c r="D182" s="2">
        <f t="shared" si="11"/>
        <v>1978.4158188561912</v>
      </c>
      <c r="E182" s="2">
        <v>0</v>
      </c>
      <c r="F182" s="2">
        <f>F181+表格1[[#This Row],[獲利金額]]-表格1[[#This Row],[學費支出]]+表格1[[#This Row],[投入金額]]</f>
        <v>357469.43694685301</v>
      </c>
    </row>
    <row r="183" spans="1:6" x14ac:dyDescent="0.4">
      <c r="A183" s="10">
        <v>175</v>
      </c>
      <c r="B183" s="10" t="str">
        <f>IF(MOD(表格1[[#This Row],[月數]],12)&lt;&gt;0, INT(表格1[[#This Row],[月數]]/12)&amp;"年"&amp;MOD(表格1[[#This Row],[月數]],12)&amp;"月", (INT(表格1[[#This Row],[月數]]/12)-1)&amp;"年"&amp;"12月")</f>
        <v>14年7月</v>
      </c>
      <c r="C183" s="2">
        <f t="shared" si="10"/>
        <v>5585.6537734265285</v>
      </c>
      <c r="D183" s="2">
        <f t="shared" si="11"/>
        <v>2021.1841680514092</v>
      </c>
      <c r="E183" s="2">
        <v>0</v>
      </c>
      <c r="F183" s="2">
        <f>F182+表格1[[#This Row],[獲利金額]]-表格1[[#This Row],[學費支出]]+表格1[[#This Row],[投入金額]]</f>
        <v>365076.27488833095</v>
      </c>
    </row>
    <row r="184" spans="1:6" x14ac:dyDescent="0.4">
      <c r="A184" s="10">
        <v>176</v>
      </c>
      <c r="B184" s="10" t="str">
        <f>IF(MOD(表格1[[#This Row],[月數]],12)&lt;&gt;0, INT(表格1[[#This Row],[月數]]/12)&amp;"年"&amp;MOD(表格1[[#This Row],[月數]],12)&amp;"月", (INT(表格1[[#This Row],[月數]]/12)-1)&amp;"年"&amp;"12月")</f>
        <v>14年8月</v>
      </c>
      <c r="C184" s="2">
        <f t="shared" si="10"/>
        <v>5585.6537734265285</v>
      </c>
      <c r="D184" s="2">
        <f t="shared" si="11"/>
        <v>2064.1943357109562</v>
      </c>
      <c r="E184" s="2">
        <v>0</v>
      </c>
      <c r="F184" s="2">
        <f>F183+表格1[[#This Row],[獲利金額]]-表格1[[#This Row],[學費支出]]+表格1[[#This Row],[投入金額]]</f>
        <v>372726.12299746845</v>
      </c>
    </row>
    <row r="185" spans="1:6" x14ac:dyDescent="0.4">
      <c r="A185" s="10">
        <v>177</v>
      </c>
      <c r="B185" s="10" t="str">
        <f>IF(MOD(表格1[[#This Row],[月數]],12)&lt;&gt;0, INT(表格1[[#This Row],[月數]]/12)&amp;"年"&amp;MOD(表格1[[#This Row],[月數]],12)&amp;"月", (INT(表格1[[#This Row],[月數]]/12)-1)&amp;"年"&amp;"12月")</f>
        <v>14年9月</v>
      </c>
      <c r="C185" s="2">
        <f t="shared" si="10"/>
        <v>5585.6537734265285</v>
      </c>
      <c r="D185" s="2">
        <f t="shared" si="11"/>
        <v>2107.4476891115869</v>
      </c>
      <c r="E185" s="2">
        <v>0</v>
      </c>
      <c r="F185" s="2">
        <f>F184+表格1[[#This Row],[獲利金額]]-表格1[[#This Row],[學費支出]]+表格1[[#This Row],[投入金額]]</f>
        <v>380419.22446000658</v>
      </c>
    </row>
    <row r="186" spans="1:6" x14ac:dyDescent="0.4">
      <c r="A186" s="10">
        <v>178</v>
      </c>
      <c r="B186" s="10" t="str">
        <f>IF(MOD(表格1[[#This Row],[月數]],12)&lt;&gt;0, INT(表格1[[#This Row],[月數]]/12)&amp;"年"&amp;MOD(表格1[[#This Row],[月數]],12)&amp;"月", (INT(表格1[[#This Row],[月數]]/12)-1)&amp;"年"&amp;"12月")</f>
        <v>14年10月</v>
      </c>
      <c r="C186" s="2">
        <f t="shared" si="10"/>
        <v>5585.6537734265285</v>
      </c>
      <c r="D186" s="2">
        <f t="shared" si="11"/>
        <v>2150.9456032608377</v>
      </c>
      <c r="E186" s="2">
        <v>0</v>
      </c>
      <c r="F186" s="2">
        <f>F185+表格1[[#This Row],[獲利金額]]-表格1[[#This Row],[學費支出]]+表格1[[#This Row],[投入金額]]</f>
        <v>388155.82383669395</v>
      </c>
    </row>
    <row r="187" spans="1:6" x14ac:dyDescent="0.4">
      <c r="A187" s="10">
        <v>179</v>
      </c>
      <c r="B187" s="10" t="str">
        <f>IF(MOD(表格1[[#This Row],[月數]],12)&lt;&gt;0, INT(表格1[[#This Row],[月數]]/12)&amp;"年"&amp;MOD(表格1[[#This Row],[月數]],12)&amp;"月", (INT(表格1[[#This Row],[月數]]/12)-1)&amp;"年"&amp;"12月")</f>
        <v>14年11月</v>
      </c>
      <c r="C187" s="2">
        <f t="shared" si="10"/>
        <v>5585.6537734265285</v>
      </c>
      <c r="D187" s="2">
        <f t="shared" si="11"/>
        <v>2194.6894609407373</v>
      </c>
      <c r="E187" s="2">
        <v>0</v>
      </c>
      <c r="F187" s="2">
        <f>F186+表格1[[#This Row],[獲利金額]]-表格1[[#This Row],[學費支出]]+表格1[[#This Row],[投入金額]]</f>
        <v>395936.16707106121</v>
      </c>
    </row>
    <row r="188" spans="1:6" x14ac:dyDescent="0.4">
      <c r="A188" s="10">
        <v>180</v>
      </c>
      <c r="B188" s="10" t="str">
        <f>IF(MOD(表格1[[#This Row],[月數]],12)&lt;&gt;0, INT(表格1[[#This Row],[月數]]/12)&amp;"年"&amp;MOD(表格1[[#This Row],[月數]],12)&amp;"月", (INT(表格1[[#This Row],[月數]]/12)-1)&amp;"年"&amp;"12月")</f>
        <v>14年12月</v>
      </c>
      <c r="C188" s="2">
        <f t="shared" si="10"/>
        <v>5585.6537734265285</v>
      </c>
      <c r="D188" s="2">
        <f t="shared" si="11"/>
        <v>2238.6806527517647</v>
      </c>
      <c r="E188" s="2">
        <f>300000*(1+通貨膨脹率)^15</f>
        <v>403760.50149723876</v>
      </c>
      <c r="F188" s="2">
        <f>F187+表格1[[#This Row],[獲利金額]]-表格1[[#This Row],[學費支出]]+表格1[[#This Row],[投入金額]]</f>
        <v>7.4123818194493651E-10</v>
      </c>
    </row>
  </sheetData>
  <phoneticPr fontId="2" type="noConversion"/>
  <pageMargins left="0.7" right="0.7" top="0.75" bottom="0.75" header="0.3" footer="0.3"/>
  <pageSetup paperSize="9" orientation="portrait" r:id="rId1"/>
  <ignoredErrors>
    <ignoredError sqref="D9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6</vt:i4>
      </vt:variant>
    </vt:vector>
  </HeadingPairs>
  <TitlesOfParts>
    <vt:vector size="7" baseType="lpstr">
      <vt:lpstr>工作表1</vt:lpstr>
      <vt:lpstr>月報酬率</vt:lpstr>
      <vt:lpstr>年報酬率</vt:lpstr>
      <vt:lpstr>每月投入</vt:lpstr>
      <vt:lpstr>通貨膨脹率</vt:lpstr>
      <vt:lpstr>實質報酬率</vt:lpstr>
      <vt:lpstr>學費現值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Stanley</cp:lastModifiedBy>
  <dcterms:created xsi:type="dcterms:W3CDTF">2017-02-18T11:27:08Z</dcterms:created>
  <dcterms:modified xsi:type="dcterms:W3CDTF">2017-02-21T03:57:37Z</dcterms:modified>
</cp:coreProperties>
</file>