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6\"/>
    </mc:Choice>
  </mc:AlternateContent>
  <bookViews>
    <workbookView xWindow="0" yWindow="105" windowWidth="19410" windowHeight="10905"/>
  </bookViews>
  <sheets>
    <sheet name="實作練習 (348頁)" sheetId="1" r:id="rId1"/>
    <sheet name="費率表" sheetId="5" r:id="rId2"/>
  </sheets>
  <definedNames>
    <definedName name="投資報酬率">'實作練習 (348頁)'!$B$3</definedName>
    <definedName name="定期險保費">'實作練習 (348頁)'!$B$5</definedName>
    <definedName name="性別">'實作練習 (348頁)'!$B$2</definedName>
    <definedName name="保單種類">'實作練習 (348頁)'!#REF!</definedName>
    <definedName name="保障金額">'實作練習 (348頁)'!#REF!</definedName>
    <definedName name="保險年齡">'實作練習 (348頁)'!$B$1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5" l="1"/>
  <c r="D18" i="1" l="1"/>
  <c r="M5" i="5"/>
  <c r="R5" i="5" l="1"/>
  <c r="S5" i="5" s="1"/>
  <c r="R6" i="5"/>
  <c r="S6" i="5" s="1"/>
  <c r="B18" i="1"/>
  <c r="A19" i="1" s="1"/>
  <c r="E18" i="1" l="1"/>
  <c r="M9" i="5" l="1"/>
  <c r="M8" i="5"/>
  <c r="M7" i="5"/>
  <c r="R7" i="5" l="1"/>
  <c r="S7" i="5" s="1"/>
  <c r="R9" i="5"/>
  <c r="S9" i="5" s="1"/>
  <c r="R8" i="5"/>
  <c r="S8" i="5" s="1"/>
  <c r="C18" i="1" l="1"/>
  <c r="G18" i="1" s="1"/>
  <c r="D19" i="1"/>
  <c r="E19" i="1" l="1"/>
  <c r="C19" i="1"/>
  <c r="B19" i="1"/>
  <c r="A20" i="1" s="1"/>
  <c r="B20" i="1" l="1"/>
  <c r="A21" i="1" s="1"/>
  <c r="D20" i="1"/>
  <c r="C20" i="1"/>
  <c r="E20" i="1"/>
  <c r="B21" i="1" l="1"/>
  <c r="A22" i="1" s="1"/>
  <c r="D21" i="1"/>
  <c r="C21" i="1"/>
  <c r="E21" i="1"/>
  <c r="F19" i="1"/>
  <c r="G19" i="1" s="1"/>
  <c r="H18" i="1"/>
  <c r="B22" i="1" l="1"/>
  <c r="A23" i="1" s="1"/>
  <c r="E22" i="1"/>
  <c r="D22" i="1"/>
  <c r="C22" i="1"/>
  <c r="H19" i="1"/>
  <c r="F20" i="1"/>
  <c r="G20" i="1" s="1"/>
  <c r="H20" i="1" s="1"/>
  <c r="B23" i="1" l="1"/>
  <c r="A24" i="1" s="1"/>
  <c r="D23" i="1"/>
  <c r="E23" i="1"/>
  <c r="C23" i="1"/>
  <c r="F21" i="1"/>
  <c r="G21" i="1" s="1"/>
  <c r="H21" i="1" s="1"/>
  <c r="B24" i="1" l="1"/>
  <c r="A25" i="1" s="1"/>
  <c r="D24" i="1"/>
  <c r="C24" i="1"/>
  <c r="E24" i="1"/>
  <c r="F22" i="1"/>
  <c r="G22" i="1" s="1"/>
  <c r="H22" i="1" s="1"/>
  <c r="B25" i="1" l="1"/>
  <c r="A26" i="1" s="1"/>
  <c r="D25" i="1"/>
  <c r="C25" i="1"/>
  <c r="E25" i="1"/>
  <c r="F23" i="1"/>
  <c r="G23" i="1" s="1"/>
  <c r="H23" i="1" s="1"/>
  <c r="B26" i="1" l="1"/>
  <c r="A27" i="1" s="1"/>
  <c r="D26" i="1"/>
  <c r="C26" i="1"/>
  <c r="E26" i="1"/>
  <c r="F24" i="1"/>
  <c r="G24" i="1" s="1"/>
  <c r="H24" i="1" s="1"/>
  <c r="B27" i="1" l="1"/>
  <c r="A28" i="1" s="1"/>
  <c r="D27" i="1"/>
  <c r="E27" i="1"/>
  <c r="C27" i="1"/>
  <c r="F25" i="1"/>
  <c r="G25" i="1" s="1"/>
  <c r="H25" i="1" s="1"/>
  <c r="B28" i="1" l="1"/>
  <c r="A29" i="1" s="1"/>
  <c r="D28" i="1"/>
  <c r="C28" i="1"/>
  <c r="E28" i="1"/>
  <c r="F26" i="1"/>
  <c r="G26" i="1" s="1"/>
  <c r="H26" i="1" s="1"/>
  <c r="B29" i="1" l="1"/>
  <c r="A30" i="1" s="1"/>
  <c r="D29" i="1"/>
  <c r="C29" i="1"/>
  <c r="E29" i="1"/>
  <c r="F27" i="1"/>
  <c r="G27" i="1" s="1"/>
  <c r="H27" i="1" s="1"/>
  <c r="B30" i="1" l="1"/>
  <c r="A31" i="1" s="1"/>
  <c r="D30" i="1"/>
  <c r="C30" i="1"/>
  <c r="E30" i="1"/>
  <c r="F28" i="1"/>
  <c r="G28" i="1" s="1"/>
  <c r="H28" i="1" s="1"/>
  <c r="B31" i="1" l="1"/>
  <c r="A32" i="1" s="1"/>
  <c r="D31" i="1"/>
  <c r="E31" i="1"/>
  <c r="C31" i="1"/>
  <c r="F29" i="1"/>
  <c r="G29" i="1" s="1"/>
  <c r="H29" i="1" s="1"/>
  <c r="B32" i="1" l="1"/>
  <c r="A33" i="1" s="1"/>
  <c r="D32" i="1"/>
  <c r="C32" i="1"/>
  <c r="E32" i="1"/>
  <c r="F30" i="1"/>
  <c r="G30" i="1" s="1"/>
  <c r="H30" i="1" s="1"/>
  <c r="B33" i="1" l="1"/>
  <c r="A34" i="1" s="1"/>
  <c r="D33" i="1"/>
  <c r="C33" i="1"/>
  <c r="E33" i="1"/>
  <c r="F31" i="1"/>
  <c r="G31" i="1" s="1"/>
  <c r="H31" i="1" s="1"/>
  <c r="B34" i="1" l="1"/>
  <c r="A35" i="1" s="1"/>
  <c r="D34" i="1"/>
  <c r="C34" i="1"/>
  <c r="E34" i="1"/>
  <c r="F32" i="1"/>
  <c r="G32" i="1" s="1"/>
  <c r="H32" i="1" s="1"/>
  <c r="B35" i="1" l="1"/>
  <c r="A36" i="1" s="1"/>
  <c r="D35" i="1"/>
  <c r="E35" i="1"/>
  <c r="C35" i="1"/>
  <c r="F33" i="1"/>
  <c r="G33" i="1" s="1"/>
  <c r="H33" i="1" s="1"/>
  <c r="B36" i="1" l="1"/>
  <c r="A37" i="1" s="1"/>
  <c r="D36" i="1"/>
  <c r="C36" i="1"/>
  <c r="E36" i="1"/>
  <c r="F34" i="1"/>
  <c r="G34" i="1" s="1"/>
  <c r="H34" i="1" s="1"/>
  <c r="B37" i="1" l="1"/>
  <c r="A38" i="1" s="1"/>
  <c r="D37" i="1"/>
  <c r="C37" i="1"/>
  <c r="E37" i="1"/>
  <c r="F35" i="1"/>
  <c r="G35" i="1" s="1"/>
  <c r="H35" i="1" s="1"/>
  <c r="B38" i="1" l="1"/>
  <c r="A39" i="1" s="1"/>
  <c r="D38" i="1"/>
  <c r="E38" i="1"/>
  <c r="C38" i="1"/>
  <c r="F36" i="1"/>
  <c r="G36" i="1" s="1"/>
  <c r="H36" i="1" s="1"/>
  <c r="B39" i="1" l="1"/>
  <c r="A40" i="1" s="1"/>
  <c r="D39" i="1"/>
  <c r="E39" i="1"/>
  <c r="C39" i="1"/>
  <c r="F37" i="1"/>
  <c r="G37" i="1" s="1"/>
  <c r="H37" i="1" s="1"/>
  <c r="B40" i="1" l="1"/>
  <c r="A41" i="1" s="1"/>
  <c r="D40" i="1"/>
  <c r="C40" i="1"/>
  <c r="E40" i="1"/>
  <c r="F38" i="1"/>
  <c r="G38" i="1" s="1"/>
  <c r="H38" i="1" s="1"/>
  <c r="B41" i="1" l="1"/>
  <c r="A42" i="1" s="1"/>
  <c r="D41" i="1"/>
  <c r="C41" i="1"/>
  <c r="E41" i="1"/>
  <c r="F39" i="1"/>
  <c r="G39" i="1" s="1"/>
  <c r="H39" i="1" s="1"/>
  <c r="B42" i="1" l="1"/>
  <c r="A43" i="1" s="1"/>
  <c r="D42" i="1"/>
  <c r="C42" i="1"/>
  <c r="E42" i="1"/>
  <c r="F40" i="1"/>
  <c r="G40" i="1" s="1"/>
  <c r="H40" i="1" s="1"/>
  <c r="B43" i="1" l="1"/>
  <c r="A44" i="1" s="1"/>
  <c r="D43" i="1"/>
  <c r="E43" i="1"/>
  <c r="C43" i="1"/>
  <c r="F41" i="1"/>
  <c r="G41" i="1" s="1"/>
  <c r="B44" i="1" l="1"/>
  <c r="A45" i="1" s="1"/>
  <c r="D44" i="1"/>
  <c r="H41" i="1"/>
  <c r="C44" i="1"/>
  <c r="E44" i="1"/>
  <c r="F42" i="1"/>
  <c r="G42" i="1" s="1"/>
  <c r="B45" i="1" l="1"/>
  <c r="A46" i="1" s="1"/>
  <c r="D45" i="1"/>
  <c r="H42" i="1"/>
  <c r="C45" i="1"/>
  <c r="E45" i="1"/>
  <c r="F43" i="1"/>
  <c r="G43" i="1" s="1"/>
  <c r="H43" i="1" s="1"/>
  <c r="B46" i="1" l="1"/>
  <c r="A47" i="1" s="1"/>
  <c r="D46" i="1"/>
  <c r="E46" i="1"/>
  <c r="C46" i="1"/>
  <c r="F44" i="1"/>
  <c r="G44" i="1" s="1"/>
  <c r="H44" i="1" s="1"/>
  <c r="B47" i="1" l="1"/>
  <c r="A48" i="1" s="1"/>
  <c r="D47" i="1"/>
  <c r="E47" i="1"/>
  <c r="C47" i="1"/>
  <c r="F45" i="1"/>
  <c r="G45" i="1" s="1"/>
  <c r="H45" i="1" s="1"/>
  <c r="B48" i="1" l="1"/>
  <c r="A49" i="1" s="1"/>
  <c r="D48" i="1"/>
  <c r="C48" i="1"/>
  <c r="E48" i="1"/>
  <c r="F46" i="1"/>
  <c r="G46" i="1" s="1"/>
  <c r="H46" i="1" s="1"/>
  <c r="B49" i="1" l="1"/>
  <c r="A50" i="1" s="1"/>
  <c r="D49" i="1"/>
  <c r="C49" i="1"/>
  <c r="E49" i="1"/>
  <c r="F47" i="1"/>
  <c r="G47" i="1" s="1"/>
  <c r="H47" i="1" s="1"/>
  <c r="B50" i="1" l="1"/>
  <c r="A51" i="1" s="1"/>
  <c r="D50" i="1"/>
  <c r="C50" i="1"/>
  <c r="E50" i="1"/>
  <c r="F48" i="1"/>
  <c r="G48" i="1" s="1"/>
  <c r="H48" i="1" s="1"/>
  <c r="B51" i="1" l="1"/>
  <c r="A52" i="1" s="1"/>
  <c r="D51" i="1"/>
  <c r="E51" i="1"/>
  <c r="C51" i="1"/>
  <c r="F49" i="1"/>
  <c r="G49" i="1" s="1"/>
  <c r="H49" i="1" s="1"/>
  <c r="B52" i="1" l="1"/>
  <c r="A53" i="1" s="1"/>
  <c r="D52" i="1"/>
  <c r="C52" i="1"/>
  <c r="E52" i="1"/>
  <c r="F50" i="1"/>
  <c r="G50" i="1" s="1"/>
  <c r="H50" i="1" s="1"/>
  <c r="B53" i="1" l="1"/>
  <c r="A54" i="1" s="1"/>
  <c r="D53" i="1"/>
  <c r="C53" i="1"/>
  <c r="E53" i="1"/>
  <c r="F51" i="1"/>
  <c r="G51" i="1" s="1"/>
  <c r="H51" i="1" s="1"/>
  <c r="B54" i="1" l="1"/>
  <c r="A55" i="1" s="1"/>
  <c r="D54" i="1"/>
  <c r="C54" i="1"/>
  <c r="E54" i="1"/>
  <c r="F52" i="1"/>
  <c r="G52" i="1" s="1"/>
  <c r="H52" i="1" s="1"/>
  <c r="B55" i="1" l="1"/>
  <c r="A56" i="1" s="1"/>
  <c r="D55" i="1"/>
  <c r="E55" i="1"/>
  <c r="C55" i="1"/>
  <c r="F53" i="1"/>
  <c r="G53" i="1" s="1"/>
  <c r="H53" i="1" s="1"/>
  <c r="B56" i="1" l="1"/>
  <c r="A57" i="1" s="1"/>
  <c r="D56" i="1"/>
  <c r="C56" i="1"/>
  <c r="E56" i="1"/>
  <c r="F54" i="1"/>
  <c r="G54" i="1" s="1"/>
  <c r="H54" i="1" s="1"/>
  <c r="B57" i="1" l="1"/>
  <c r="A58" i="1" s="1"/>
  <c r="D57" i="1"/>
  <c r="C57" i="1"/>
  <c r="E57" i="1"/>
  <c r="F55" i="1"/>
  <c r="G55" i="1" s="1"/>
  <c r="H55" i="1" s="1"/>
  <c r="B58" i="1" l="1"/>
  <c r="A59" i="1" s="1"/>
  <c r="D58" i="1"/>
  <c r="E58" i="1"/>
  <c r="C58" i="1"/>
  <c r="F56" i="1"/>
  <c r="G56" i="1" s="1"/>
  <c r="H56" i="1" s="1"/>
  <c r="B59" i="1" l="1"/>
  <c r="A60" i="1" s="1"/>
  <c r="D59" i="1"/>
  <c r="E59" i="1"/>
  <c r="C59" i="1"/>
  <c r="F57" i="1"/>
  <c r="G57" i="1" s="1"/>
  <c r="H57" i="1" s="1"/>
  <c r="B60" i="1" l="1"/>
  <c r="A61" i="1" s="1"/>
  <c r="D60" i="1"/>
  <c r="C60" i="1"/>
  <c r="E60" i="1"/>
  <c r="F58" i="1"/>
  <c r="G58" i="1" s="1"/>
  <c r="H58" i="1" s="1"/>
  <c r="B61" i="1" l="1"/>
  <c r="A62" i="1" s="1"/>
  <c r="D61" i="1"/>
  <c r="C61" i="1"/>
  <c r="E61" i="1"/>
  <c r="F59" i="1"/>
  <c r="G59" i="1" s="1"/>
  <c r="H59" i="1" s="1"/>
  <c r="B62" i="1" l="1"/>
  <c r="A63" i="1" s="1"/>
  <c r="D62" i="1"/>
  <c r="C62" i="1"/>
  <c r="E62" i="1"/>
  <c r="F60" i="1"/>
  <c r="G60" i="1" s="1"/>
  <c r="H60" i="1" s="1"/>
  <c r="B63" i="1" l="1"/>
  <c r="A64" i="1" s="1"/>
  <c r="D63" i="1"/>
  <c r="E63" i="1"/>
  <c r="C63" i="1"/>
  <c r="F61" i="1"/>
  <c r="G61" i="1" s="1"/>
  <c r="H61" i="1" s="1"/>
  <c r="B64" i="1" l="1"/>
  <c r="A65" i="1" s="1"/>
  <c r="D64" i="1"/>
  <c r="C64" i="1"/>
  <c r="E64" i="1"/>
  <c r="F62" i="1"/>
  <c r="G62" i="1" s="1"/>
  <c r="H62" i="1" s="1"/>
  <c r="B65" i="1" l="1"/>
  <c r="A66" i="1" s="1"/>
  <c r="D65" i="1"/>
  <c r="C65" i="1"/>
  <c r="E65" i="1"/>
  <c r="F63" i="1"/>
  <c r="G63" i="1" s="1"/>
  <c r="H63" i="1" s="1"/>
  <c r="B66" i="1" l="1"/>
  <c r="A67" i="1" s="1"/>
  <c r="D66" i="1"/>
  <c r="E66" i="1"/>
  <c r="C66" i="1"/>
  <c r="F64" i="1"/>
  <c r="G64" i="1" s="1"/>
  <c r="H64" i="1" s="1"/>
  <c r="B67" i="1" l="1"/>
  <c r="A68" i="1" s="1"/>
  <c r="D67" i="1"/>
  <c r="E67" i="1"/>
  <c r="C67" i="1"/>
  <c r="F65" i="1"/>
  <c r="G65" i="1" s="1"/>
  <c r="H65" i="1" s="1"/>
  <c r="B68" i="1" l="1"/>
  <c r="A69" i="1" s="1"/>
  <c r="D68" i="1"/>
  <c r="C68" i="1"/>
  <c r="E68" i="1"/>
  <c r="F66" i="1"/>
  <c r="G66" i="1" s="1"/>
  <c r="H66" i="1" s="1"/>
  <c r="B69" i="1" l="1"/>
  <c r="A70" i="1" s="1"/>
  <c r="D69" i="1"/>
  <c r="C69" i="1"/>
  <c r="E69" i="1"/>
  <c r="F67" i="1"/>
  <c r="G67" i="1" s="1"/>
  <c r="H67" i="1" s="1"/>
  <c r="B70" i="1" l="1"/>
  <c r="A71" i="1" s="1"/>
  <c r="D70" i="1"/>
  <c r="C70" i="1"/>
  <c r="E70" i="1"/>
  <c r="F68" i="1"/>
  <c r="G68" i="1" s="1"/>
  <c r="F69" i="1" s="1"/>
  <c r="G69" i="1" s="1"/>
  <c r="B71" i="1" l="1"/>
  <c r="A72" i="1" s="1"/>
  <c r="D71" i="1"/>
  <c r="E71" i="1"/>
  <c r="C71" i="1"/>
  <c r="H68" i="1"/>
  <c r="H69" i="1"/>
  <c r="F70" i="1"/>
  <c r="G70" i="1" s="1"/>
  <c r="B72" i="1" l="1"/>
  <c r="A73" i="1" s="1"/>
  <c r="D72" i="1"/>
  <c r="C72" i="1"/>
  <c r="E72" i="1"/>
  <c r="H70" i="1"/>
  <c r="F71" i="1"/>
  <c r="G71" i="1" s="1"/>
  <c r="B73" i="1" l="1"/>
  <c r="A74" i="1" s="1"/>
  <c r="D73" i="1"/>
  <c r="C73" i="1"/>
  <c r="E73" i="1"/>
  <c r="H71" i="1"/>
  <c r="F72" i="1"/>
  <c r="G72" i="1" s="1"/>
  <c r="B74" i="1" l="1"/>
  <c r="A75" i="1" s="1"/>
  <c r="D74" i="1"/>
  <c r="E74" i="1"/>
  <c r="C74" i="1"/>
  <c r="F73" i="1"/>
  <c r="G73" i="1" s="1"/>
  <c r="H72" i="1"/>
  <c r="B75" i="1" l="1"/>
  <c r="A76" i="1" s="1"/>
  <c r="D75" i="1"/>
  <c r="H73" i="1"/>
  <c r="F74" i="1"/>
  <c r="G74" i="1" s="1"/>
  <c r="H74" i="1" s="1"/>
  <c r="B76" i="1" l="1"/>
  <c r="A77" i="1" s="1"/>
  <c r="D76" i="1"/>
  <c r="E75" i="1"/>
  <c r="C75" i="1"/>
  <c r="F75" i="1"/>
  <c r="B77" i="1" l="1"/>
  <c r="A78" i="1" s="1"/>
  <c r="D77" i="1"/>
  <c r="C76" i="1"/>
  <c r="E76" i="1"/>
  <c r="G75" i="1"/>
  <c r="F76" i="1" s="1"/>
  <c r="B78" i="1" l="1"/>
  <c r="A79" i="1" s="1"/>
  <c r="D78" i="1"/>
  <c r="C77" i="1"/>
  <c r="E77" i="1"/>
  <c r="H75" i="1"/>
  <c r="G76" i="1"/>
  <c r="F77" i="1" s="1"/>
  <c r="B79" i="1" l="1"/>
  <c r="A80" i="1" s="1"/>
  <c r="D79" i="1"/>
  <c r="C78" i="1"/>
  <c r="E78" i="1"/>
  <c r="G77" i="1"/>
  <c r="F78" i="1" s="1"/>
  <c r="H76" i="1"/>
  <c r="B80" i="1" l="1"/>
  <c r="A81" i="1" s="1"/>
  <c r="D80" i="1"/>
  <c r="E79" i="1"/>
  <c r="C79" i="1"/>
  <c r="H77" i="1"/>
  <c r="G78" i="1"/>
  <c r="F79" i="1" s="1"/>
  <c r="B81" i="1" l="1"/>
  <c r="A82" i="1" s="1"/>
  <c r="D81" i="1"/>
  <c r="C80" i="1"/>
  <c r="E80" i="1"/>
  <c r="H78" i="1"/>
  <c r="G79" i="1"/>
  <c r="H79" i="1" s="1"/>
  <c r="B82" i="1" l="1"/>
  <c r="A83" i="1" s="1"/>
  <c r="D82" i="1"/>
  <c r="F80" i="1"/>
  <c r="G80" i="1" s="1"/>
  <c r="H80" i="1" s="1"/>
  <c r="B83" i="1" l="1"/>
  <c r="A84" i="1" s="1"/>
  <c r="D83" i="1"/>
  <c r="C81" i="1"/>
  <c r="E81" i="1"/>
  <c r="F81" i="1"/>
  <c r="B84" i="1" l="1"/>
  <c r="A85" i="1" s="1"/>
  <c r="D84" i="1"/>
  <c r="G81" i="1"/>
  <c r="H81" i="1" s="1"/>
  <c r="B85" i="1" l="1"/>
  <c r="A86" i="1" s="1"/>
  <c r="D85" i="1"/>
  <c r="C82" i="1"/>
  <c r="E82" i="1"/>
  <c r="F82" i="1"/>
  <c r="B86" i="1" l="1"/>
  <c r="A87" i="1" s="1"/>
  <c r="D86" i="1"/>
  <c r="G82" i="1"/>
  <c r="H82" i="1" s="1"/>
  <c r="B87" i="1" l="1"/>
  <c r="A88" i="1" s="1"/>
  <c r="D87" i="1"/>
  <c r="E83" i="1"/>
  <c r="C83" i="1"/>
  <c r="F83" i="1"/>
  <c r="B88" i="1" l="1"/>
  <c r="A89" i="1" s="1"/>
  <c r="D88" i="1"/>
  <c r="G83" i="1"/>
  <c r="H83" i="1" s="1"/>
  <c r="D89" i="1" l="1"/>
  <c r="G89" i="1"/>
  <c r="F89" i="1"/>
  <c r="B89" i="1"/>
  <c r="A90" i="1" s="1"/>
  <c r="C84" i="1"/>
  <c r="E84" i="1"/>
  <c r="F84" i="1"/>
  <c r="D90" i="1" l="1"/>
  <c r="B90" i="1"/>
  <c r="A91" i="1" s="1"/>
  <c r="F90" i="1"/>
  <c r="G90" i="1"/>
  <c r="G84" i="1"/>
  <c r="H84" i="1" s="1"/>
  <c r="D91" i="1" l="1"/>
  <c r="F91" i="1"/>
  <c r="G91" i="1"/>
  <c r="B91" i="1"/>
  <c r="A92" i="1" s="1"/>
  <c r="C85" i="1"/>
  <c r="E85" i="1"/>
  <c r="F85" i="1"/>
  <c r="D92" i="1" l="1"/>
  <c r="F92" i="1"/>
  <c r="G92" i="1" s="1"/>
  <c r="B92" i="1"/>
  <c r="A93" i="1" s="1"/>
  <c r="G85" i="1"/>
  <c r="H85" i="1" s="1"/>
  <c r="D93" i="1" l="1"/>
  <c r="G93" i="1"/>
  <c r="F93" i="1"/>
  <c r="B93" i="1"/>
  <c r="A94" i="1" s="1"/>
  <c r="C86" i="1"/>
  <c r="E86" i="1"/>
  <c r="F86" i="1"/>
  <c r="D94" i="1" l="1"/>
  <c r="F94" i="1"/>
  <c r="G94" i="1" s="1"/>
  <c r="B94" i="1"/>
  <c r="A95" i="1" s="1"/>
  <c r="G86" i="1"/>
  <c r="H86" i="1" s="1"/>
  <c r="D95" i="1" l="1"/>
  <c r="F95" i="1"/>
  <c r="G95" i="1" s="1"/>
  <c r="B95" i="1"/>
  <c r="A96" i="1" s="1"/>
  <c r="E87" i="1"/>
  <c r="C87" i="1"/>
  <c r="F87" i="1"/>
  <c r="D96" i="1" l="1"/>
  <c r="G96" i="1"/>
  <c r="F96" i="1"/>
  <c r="B96" i="1"/>
  <c r="A97" i="1" s="1"/>
  <c r="G87" i="1"/>
  <c r="H87" i="1" s="1"/>
  <c r="D97" i="1" l="1"/>
  <c r="F97" i="1"/>
  <c r="G97" i="1"/>
  <c r="B97" i="1"/>
  <c r="A98" i="1" s="1"/>
  <c r="C88" i="1"/>
  <c r="E88" i="1"/>
  <c r="F88" i="1"/>
  <c r="D98" i="1" l="1"/>
  <c r="B98" i="1"/>
  <c r="A99" i="1" s="1"/>
  <c r="F98" i="1"/>
  <c r="G98" i="1" s="1"/>
  <c r="G88" i="1"/>
  <c r="H88" i="1" s="1"/>
  <c r="D99" i="1" l="1"/>
  <c r="G99" i="1"/>
  <c r="F99" i="1"/>
  <c r="B99" i="1"/>
  <c r="A100" i="1" s="1"/>
  <c r="C89" i="1"/>
  <c r="E89" i="1"/>
  <c r="H89" i="1" s="1"/>
  <c r="D100" i="1" l="1"/>
  <c r="B100" i="1"/>
  <c r="A101" i="1" s="1"/>
  <c r="F100" i="1"/>
  <c r="G100" i="1" s="1"/>
  <c r="E90" i="1"/>
  <c r="H90" i="1" s="1"/>
  <c r="C90" i="1"/>
  <c r="D101" i="1" l="1"/>
  <c r="F101" i="1"/>
  <c r="B101" i="1"/>
  <c r="A102" i="1" s="1"/>
  <c r="G101" i="1"/>
  <c r="C91" i="1"/>
  <c r="E91" i="1"/>
  <c r="H91" i="1" s="1"/>
  <c r="D102" i="1" l="1"/>
  <c r="F102" i="1"/>
  <c r="G102" i="1" s="1"/>
  <c r="B102" i="1"/>
  <c r="E92" i="1"/>
  <c r="H92" i="1" s="1"/>
  <c r="C92" i="1"/>
  <c r="C93" i="1" l="1"/>
  <c r="E93" i="1"/>
  <c r="H93" i="1" s="1"/>
  <c r="C94" i="1" l="1"/>
  <c r="E94" i="1"/>
  <c r="H94" i="1" s="1"/>
  <c r="C95" i="1" l="1"/>
  <c r="E95" i="1"/>
  <c r="H95" i="1" s="1"/>
  <c r="C96" i="1" l="1"/>
  <c r="E96" i="1"/>
  <c r="H96" i="1" s="1"/>
  <c r="C97" i="1" l="1"/>
  <c r="E97" i="1"/>
  <c r="H97" i="1" s="1"/>
  <c r="E98" i="1" l="1"/>
  <c r="H98" i="1" s="1"/>
  <c r="C98" i="1"/>
  <c r="C99" i="1" l="1"/>
  <c r="E99" i="1"/>
  <c r="H99" i="1" s="1"/>
  <c r="C100" i="1" l="1"/>
  <c r="E100" i="1"/>
  <c r="H100" i="1" s="1"/>
  <c r="E101" i="1" l="1"/>
  <c r="H101" i="1" s="1"/>
  <c r="C101" i="1"/>
  <c r="C102" i="1" l="1"/>
  <c r="E102" i="1"/>
  <c r="H102" i="1" s="1"/>
</calcChain>
</file>

<file path=xl/sharedStrings.xml><?xml version="1.0" encoding="utf-8"?>
<sst xmlns="http://schemas.openxmlformats.org/spreadsheetml/2006/main" count="106" uniqueCount="38">
  <si>
    <t>保險年齡</t>
    <phoneticPr fontId="3" type="noConversion"/>
  </si>
  <si>
    <t>投資報酬率</t>
    <phoneticPr fontId="3" type="noConversion"/>
  </si>
  <si>
    <t>年度</t>
    <phoneticPr fontId="3" type="noConversion"/>
  </si>
  <si>
    <t>年齡</t>
    <phoneticPr fontId="3" type="noConversion"/>
  </si>
  <si>
    <t>年齡</t>
  </si>
  <si>
    <t>男</t>
  </si>
  <si>
    <t>帳戶價值</t>
    <phoneticPr fontId="3" type="noConversion"/>
  </si>
  <si>
    <t>性別</t>
    <phoneticPr fontId="3" type="noConversion"/>
  </si>
  <si>
    <t>投資收益</t>
    <phoneticPr fontId="3" type="noConversion"/>
  </si>
  <si>
    <t>男性</t>
  </si>
  <si>
    <t>女性</t>
  </si>
  <si>
    <t>－</t>
  </si>
  <si>
    <t>欄位數</t>
    <phoneticPr fontId="3" type="noConversion"/>
  </si>
  <si>
    <t>保障需求表</t>
    <phoneticPr fontId="3" type="noConversion"/>
  </si>
  <si>
    <t>保單類別表</t>
    <phoneticPr fontId="3" type="noConversion"/>
  </si>
  <si>
    <t>欄1</t>
  </si>
  <si>
    <t>欄2</t>
  </si>
  <si>
    <t>欄3</t>
  </si>
  <si>
    <t>欄4</t>
  </si>
  <si>
    <t>欄5</t>
  </si>
  <si>
    <t>欄6</t>
  </si>
  <si>
    <t>欄7</t>
  </si>
  <si>
    <t>欄8</t>
  </si>
  <si>
    <t>欄9</t>
  </si>
  <si>
    <t>欄10</t>
  </si>
  <si>
    <t>欄11</t>
  </si>
  <si>
    <t>年度初</t>
    <phoneticPr fontId="3" type="noConversion"/>
  </si>
  <si>
    <t>危險保費</t>
    <phoneticPr fontId="3" type="noConversion"/>
  </si>
  <si>
    <t>總保額</t>
    <phoneticPr fontId="3" type="noConversion"/>
  </si>
  <si>
    <t>利益分析表</t>
    <phoneticPr fontId="3" type="noConversion"/>
  </si>
  <si>
    <t>危險保費</t>
    <phoneticPr fontId="3" type="noConversion"/>
  </si>
  <si>
    <t>目標保費規畫表</t>
    <phoneticPr fontId="3" type="noConversion"/>
  </si>
  <si>
    <t>每月目標保費</t>
    <phoneticPr fontId="3" type="noConversion"/>
  </si>
  <si>
    <t>定期壽險保額</t>
    <phoneticPr fontId="3" type="noConversion"/>
  </si>
  <si>
    <t>年繳目標保費</t>
    <phoneticPr fontId="3" type="noConversion"/>
  </si>
  <si>
    <t>保單年期</t>
    <phoneticPr fontId="3" type="noConversion"/>
  </si>
  <si>
    <t>年期</t>
    <phoneticPr fontId="3" type="noConversion"/>
  </si>
  <si>
    <t>保障金額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</si>
</sst>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;[Red]\-#,##0\ 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u/>
      <sz val="12"/>
      <color theme="1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9" fontId="4" fillId="0" borderId="0" xfId="3" applyFont="1">
      <alignment vertical="center"/>
    </xf>
    <xf numFmtId="0" fontId="1" fillId="0" borderId="0" xfId="0" applyFont="1">
      <alignment vertical="center"/>
    </xf>
    <xf numFmtId="0" fontId="7" fillId="0" borderId="0" xfId="2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一般" xfId="0" builtinId="0"/>
    <cellStyle name="千分位" xfId="1" builtinId="3"/>
    <cellStyle name="百分比" xfId="3" builtinId="5"/>
    <cellStyle name="超連結" xfId="2" builtinId="8"/>
  </cellStyles>
  <dxfs count="37"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vertAlign val="baseline"/>
        <sz val="12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'實作練習 (348頁)'!$E$17</c:f>
              <c:strCache>
                <c:ptCount val="1"/>
                <c:pt idx="0">
                  <c:v>定期壽險保額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'實作練習 (348頁)'!$B$18:$B$102</c:f>
              <c:strCach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strCache>
            </c:strRef>
          </c:cat>
          <c:val>
            <c:numRef>
              <c:f>'實作練習 (348頁)'!$E$18:$E$102</c:f>
              <c:numCache>
                <c:formatCode>#,##0_ ;[Red]\-#,##0\ </c:formatCode>
                <c:ptCount val="85"/>
                <c:pt idx="0">
                  <c:v>6000000</c:v>
                </c:pt>
                <c:pt idx="1">
                  <c:v>6000000</c:v>
                </c:pt>
                <c:pt idx="2">
                  <c:v>6000000</c:v>
                </c:pt>
                <c:pt idx="3">
                  <c:v>6000000</c:v>
                </c:pt>
                <c:pt idx="4">
                  <c:v>6000000</c:v>
                </c:pt>
                <c:pt idx="5">
                  <c:v>6000000</c:v>
                </c:pt>
                <c:pt idx="6">
                  <c:v>6000000</c:v>
                </c:pt>
                <c:pt idx="7">
                  <c:v>6000000</c:v>
                </c:pt>
                <c:pt idx="8">
                  <c:v>6000000</c:v>
                </c:pt>
                <c:pt idx="9">
                  <c:v>6000000</c:v>
                </c:pt>
                <c:pt idx="10">
                  <c:v>5000000</c:v>
                </c:pt>
                <c:pt idx="11">
                  <c:v>5000000</c:v>
                </c:pt>
                <c:pt idx="12">
                  <c:v>5000000</c:v>
                </c:pt>
                <c:pt idx="13">
                  <c:v>5000000</c:v>
                </c:pt>
                <c:pt idx="14">
                  <c:v>5000000</c:v>
                </c:pt>
                <c:pt idx="15">
                  <c:v>3500000</c:v>
                </c:pt>
                <c:pt idx="16">
                  <c:v>3500000</c:v>
                </c:pt>
                <c:pt idx="17">
                  <c:v>3500000</c:v>
                </c:pt>
                <c:pt idx="18">
                  <c:v>3500000</c:v>
                </c:pt>
                <c:pt idx="19">
                  <c:v>3500000</c:v>
                </c:pt>
                <c:pt idx="20">
                  <c:v>2000000</c:v>
                </c:pt>
                <c:pt idx="21">
                  <c:v>2000000</c:v>
                </c:pt>
                <c:pt idx="22">
                  <c:v>2000000</c:v>
                </c:pt>
                <c:pt idx="23">
                  <c:v>2000000</c:v>
                </c:pt>
                <c:pt idx="24">
                  <c:v>2000000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</c:ser>
        <c:ser>
          <c:idx val="1"/>
          <c:order val="1"/>
          <c:tx>
            <c:strRef>
              <c:f>'實作練習 (348頁)'!$G$17</c:f>
              <c:strCache>
                <c:ptCount val="1"/>
                <c:pt idx="0">
                  <c:v>帳戶價值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'實作練習 (348頁)'!$B$18:$B$102</c:f>
              <c:strCach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strCache>
            </c:strRef>
          </c:cat>
          <c:val>
            <c:numRef>
              <c:f>'實作練習 (348頁)'!$G$18:$G$102</c:f>
              <c:numCache>
                <c:formatCode>#,##0_ ;[Red]\-#,##0\ </c:formatCode>
                <c:ptCount val="85"/>
                <c:pt idx="0">
                  <c:v>78200</c:v>
                </c:pt>
                <c:pt idx="1">
                  <c:v>157573</c:v>
                </c:pt>
                <c:pt idx="2">
                  <c:v>238136.595</c:v>
                </c:pt>
                <c:pt idx="3">
                  <c:v>319908.64392499998</c:v>
                </c:pt>
                <c:pt idx="4">
                  <c:v>402907.27358387498</c:v>
                </c:pt>
                <c:pt idx="5">
                  <c:v>607150.88268763316</c:v>
                </c:pt>
                <c:pt idx="6">
                  <c:v>814458.14592794771</c:v>
                </c:pt>
                <c:pt idx="7">
                  <c:v>1024875.0181168669</c:v>
                </c:pt>
                <c:pt idx="8">
                  <c:v>1238448.1433886199</c:v>
                </c:pt>
                <c:pt idx="9">
                  <c:v>1455224.8655394493</c:v>
                </c:pt>
                <c:pt idx="10">
                  <c:v>1701753.238522541</c:v>
                </c:pt>
                <c:pt idx="11">
                  <c:v>1951979.5371003791</c:v>
                </c:pt>
                <c:pt idx="12">
                  <c:v>2205959.230156885</c:v>
                </c:pt>
                <c:pt idx="13">
                  <c:v>2463748.6186092384</c:v>
                </c:pt>
                <c:pt idx="14">
                  <c:v>2725404.847888377</c:v>
                </c:pt>
                <c:pt idx="15">
                  <c:v>2995035.9206067026</c:v>
                </c:pt>
                <c:pt idx="16">
                  <c:v>3268711.4594158032</c:v>
                </c:pt>
                <c:pt idx="17">
                  <c:v>3546492.1313070403</c:v>
                </c:pt>
                <c:pt idx="18">
                  <c:v>3828439.5132766459</c:v>
                </c:pt>
                <c:pt idx="19">
                  <c:v>4114616.1059757955</c:v>
                </c:pt>
                <c:pt idx="20">
                  <c:v>4469735.3475654321</c:v>
                </c:pt>
                <c:pt idx="21">
                  <c:v>4830181.3777789138</c:v>
                </c:pt>
                <c:pt idx="22">
                  <c:v>5196034.0984455971</c:v>
                </c:pt>
                <c:pt idx="23">
                  <c:v>5567374.6099222815</c:v>
                </c:pt>
                <c:pt idx="24">
                  <c:v>5944285.2290711161</c:v>
                </c:pt>
                <c:pt idx="25">
                  <c:v>6333449.5075071827</c:v>
                </c:pt>
                <c:pt idx="26">
                  <c:v>6728451.2501197904</c:v>
                </c:pt>
                <c:pt idx="27">
                  <c:v>7129378.0188715877</c:v>
                </c:pt>
                <c:pt idx="28">
                  <c:v>7536318.6891546613</c:v>
                </c:pt>
                <c:pt idx="29">
                  <c:v>7949363.469491981</c:v>
                </c:pt>
                <c:pt idx="30">
                  <c:v>8368603.9215343604</c:v>
                </c:pt>
                <c:pt idx="31">
                  <c:v>8794132.980357375</c:v>
                </c:pt>
                <c:pt idx="32">
                  <c:v>9226044.9750627354</c:v>
                </c:pt>
                <c:pt idx="33">
                  <c:v>9664435.649688676</c:v>
                </c:pt>
                <c:pt idx="34">
                  <c:v>9809402.184434006</c:v>
                </c:pt>
                <c:pt idx="35">
                  <c:v>9956543.2172005158</c:v>
                </c:pt>
                <c:pt idx="36">
                  <c:v>10105891.365458524</c:v>
                </c:pt>
                <c:pt idx="37">
                  <c:v>10257479.735940402</c:v>
                </c:pt>
                <c:pt idx="38">
                  <c:v>10411341.931979509</c:v>
                </c:pt>
                <c:pt idx="39">
                  <c:v>10567512.060959201</c:v>
                </c:pt>
                <c:pt idx="40">
                  <c:v>10726024.741873588</c:v>
                </c:pt>
                <c:pt idx="41">
                  <c:v>10886915.113001693</c:v>
                </c:pt>
                <c:pt idx="42">
                  <c:v>11050218.839696718</c:v>
                </c:pt>
                <c:pt idx="43">
                  <c:v>11215972.122292168</c:v>
                </c:pt>
                <c:pt idx="44">
                  <c:v>11384211.704126552</c:v>
                </c:pt>
                <c:pt idx="45">
                  <c:v>11554974.879688449</c:v>
                </c:pt>
                <c:pt idx="46">
                  <c:v>11728299.502883775</c:v>
                </c:pt>
                <c:pt idx="47">
                  <c:v>11904223.995427031</c:v>
                </c:pt>
                <c:pt idx="48">
                  <c:v>12082787.355358437</c:v>
                </c:pt>
                <c:pt idx="49">
                  <c:v>12264029.165688813</c:v>
                </c:pt>
                <c:pt idx="50">
                  <c:v>12447989.603174144</c:v>
                </c:pt>
                <c:pt idx="51">
                  <c:v>12634709.447221756</c:v>
                </c:pt>
                <c:pt idx="52">
                  <c:v>12824230.088930082</c:v>
                </c:pt>
                <c:pt idx="53">
                  <c:v>13016593.540264033</c:v>
                </c:pt>
                <c:pt idx="54">
                  <c:v>13211842.443367993</c:v>
                </c:pt>
                <c:pt idx="55">
                  <c:v>13410020.080018513</c:v>
                </c:pt>
                <c:pt idx="56">
                  <c:v>13611170.381218791</c:v>
                </c:pt>
                <c:pt idx="57">
                  <c:v>13815337.936937073</c:v>
                </c:pt>
                <c:pt idx="58">
                  <c:v>14022568.005991129</c:v>
                </c:pt>
                <c:pt idx="59">
                  <c:v>14232906.526080996</c:v>
                </c:pt>
                <c:pt idx="60">
                  <c:v>14446400.123972211</c:v>
                </c:pt>
                <c:pt idx="61">
                  <c:v>14663096.125831794</c:v>
                </c:pt>
                <c:pt idx="62">
                  <c:v>14883042.567719271</c:v>
                </c:pt>
                <c:pt idx="63">
                  <c:v>15106288.20623506</c:v>
                </c:pt>
                <c:pt idx="64">
                  <c:v>15332882.529328587</c:v>
                </c:pt>
                <c:pt idx="65">
                  <c:v>15562875.767268516</c:v>
                </c:pt>
                <c:pt idx="66">
                  <c:v>15796318.903777543</c:v>
                </c:pt>
                <c:pt idx="67">
                  <c:v>16033263.687334206</c:v>
                </c:pt>
                <c:pt idx="68">
                  <c:v>16273762.642644219</c:v>
                </c:pt>
                <c:pt idx="69">
                  <c:v>16517869.082283882</c:v>
                </c:pt>
                <c:pt idx="70">
                  <c:v>16765637.11851814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95263168"/>
        <c:axId val="895265912"/>
      </c:barChart>
      <c:catAx>
        <c:axId val="895263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5265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9526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5263168"/>
        <c:crossesAt val="1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://www.masterhsiao.com.tw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154820</xdr:colOff>
      <xdr:row>0</xdr:row>
      <xdr:rowOff>7009</xdr:rowOff>
    </xdr:from>
    <xdr:to>
      <xdr:col>7</xdr:col>
      <xdr:colOff>900702</xdr:colOff>
      <xdr:row>14</xdr:row>
      <xdr:rowOff>161829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119743</xdr:colOff>
      <xdr:row>0</xdr:row>
      <xdr:rowOff>54429</xdr:rowOff>
    </xdr:from>
    <xdr:ext cx="2053827" cy="684609"/>
    <xdr:pic>
      <xdr:nvPicPr>
        <xdr:cNvPr id="3" name="圖片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54429"/>
          <a:ext cx="2053827" cy="68460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5" name="利益分析表" displayName="利益分析表" ref="A17:H102" totalsRowShown="0" headerRowDxfId="36" dataDxfId="35">
  <tableColumns count="8">
    <tableColumn id="3" name="年度初" dataDxfId="34" dataCellStyle="千分位">
      <calculatedColumnFormula>A17+1</calculatedColumnFormula>
    </tableColumn>
    <tableColumn id="1" name="年齡" dataDxfId="33">
      <calculatedColumnFormula>B17+1</calculatedColumnFormula>
    </tableColumn>
    <tableColumn id="2" name="危險保費" dataDxfId="32">
      <calculatedColumnFormula>IF(ISNUMBER(利益分析表[[#This Row],[年度初]]),SUMIF(保障需求[年期],"&gt;="&amp;利益分析表[[#This Row],[年度初]],保障需求[危險保費]),"")</calculatedColumnFormula>
    </tableColumn>
    <tableColumn id="4" name="年繳目標保費" dataDxfId="31" dataCellStyle="千分位">
      <calculatedColumnFormula>IF(ISNUMBER(利益分析表[[#This Row],[年度初]]),VLOOKUP(利益分析表[[#This Row],[年度初]],每月目標保費[],2)*12,"")</calculatedColumnFormula>
    </tableColumn>
    <tableColumn id="7" name="定期壽險保額" dataDxfId="30" dataCellStyle="千分位">
      <calculatedColumnFormula>IF(ISNUMBER(利益分析表[[#This Row],[年度初]]),SUMIF(保障需求[年期],"&gt;="&amp;利益分析表[[#This Row],[年度初]],保障需求[保障金額]),"")</calculatedColumnFormula>
    </tableColumn>
    <tableColumn id="6" name="投資收益" dataDxfId="29" dataCellStyle="千分位"/>
    <tableColumn id="5" name="帳戶價值" dataDxfId="28" dataCellStyle="千分位"/>
    <tableColumn id="8" name="總保額" dataDxfId="27" dataCellStyle="千分位">
      <calculatedColumnFormula>IF(ISNUMBER(利益分析表[[#This Row],[年度初]]),利益分析表[[#This Row],[定期壽險保額]]+利益分析表[[#This Row],[帳戶價值]],"")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每月目標保費" displayName="每月目標保費" ref="A7:B12" totalsRowShown="0" headerRowDxfId="26" dataDxfId="25">
  <tableColumns count="2">
    <tableColumn id="4" name="年度" dataDxfId="24"/>
    <tableColumn id="3" name="每月目標保費" dataDxfId="2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保單類別表" displayName="保單類別表" ref="M4:N9" totalsRowShown="0" headerRowDxfId="22" dataDxfId="21">
  <tableColumns count="2">
    <tableColumn id="1" name="保單年期" dataDxfId="20"/>
    <tableColumn id="2" name="欄位數" dataDxfId="1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保障需求" displayName="保障需求" ref="P4:S9" totalsRowShown="0" headerRowDxfId="18" dataDxfId="17">
  <tableColumns count="4">
    <tableColumn id="4" name="年期" dataDxfId="16"/>
    <tableColumn id="3" name="保障金額" dataDxfId="15"/>
    <tableColumn id="5" name="欄位數" dataDxfId="14">
      <calculatedColumnFormula>IFERROR(IF(性別="男",VLOOKUP(保障需求[[#This Row],[年期]],保單類別表[],2,FALSE),VLOOKUP(保障需求[[#This Row],[年期]],保單類別表[],2,FALSE)+1),"")</calculatedColumnFormula>
    </tableColumn>
    <tableColumn id="1" name="危險保費" dataDxfId="13">
      <calculatedColumnFormula>IFERROR(VLOOKUP(保險年齡,壽險費率表[],保障需求[[#This Row],[欄位數]],FALSE)*保障需求[[#This Row],[保障金額]]/10000,"")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6" name="壽險費率表" displayName="壽險費率表" ref="A3:K49" totalsRowShown="0" headerRowDxfId="12" dataDxfId="11">
  <tableColumns count="11">
    <tableColumn id="1" name="欄1" dataDxfId="10"/>
    <tableColumn id="2" name="欄2" dataDxfId="9"/>
    <tableColumn id="3" name="欄3" dataDxfId="8"/>
    <tableColumn id="4" name="欄4" dataDxfId="7"/>
    <tableColumn id="5" name="欄5" dataDxfId="6"/>
    <tableColumn id="6" name="欄6" dataDxfId="5"/>
    <tableColumn id="7" name="欄7" dataDxfId="4"/>
    <tableColumn id="8" name="欄8" dataDxfId="3"/>
    <tableColumn id="9" name="欄9" dataDxfId="2"/>
    <tableColumn id="10" name="欄10" dataDxfId="1"/>
    <tableColumn id="11" name="欄11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zoomScale="175" zoomScaleNormal="175" workbookViewId="0">
      <pane xSplit="34620" ySplit="13110" topLeftCell="O9"/>
      <selection activeCell="K6" sqref="K6"/>
      <selection pane="topRight" activeCell="O1" sqref="O1"/>
      <selection pane="bottomLeft" activeCell="A9" sqref="A9"/>
      <selection pane="bottomRight" activeCell="O89" sqref="O89"/>
    </sheetView>
  </sheetViews>
  <sheetFormatPr defaultColWidth="9" defaultRowHeight="15.75" x14ac:dyDescent="0.25"/>
  <cols>
    <col min="1" max="1" width="10.375" style="1" customWidth="1"/>
    <col min="2" max="2" width="13.375" style="1" customWidth="1"/>
    <col min="3" max="3" width="10.125" style="1" customWidth="1"/>
    <col min="4" max="4" width="12.625" style="1" customWidth="1"/>
    <col min="5" max="5" width="13.25" style="1" customWidth="1"/>
    <col min="6" max="6" width="10.625" style="1" customWidth="1"/>
    <col min="7" max="7" width="11.625" style="1" customWidth="1"/>
    <col min="8" max="8" width="11.875" style="1" customWidth="1"/>
    <col min="9" max="16384" width="9" style="1"/>
  </cols>
  <sheetData>
    <row r="1" spans="1:7" x14ac:dyDescent="0.25">
      <c r="A1" s="2" t="s">
        <v>0</v>
      </c>
      <c r="B1" s="3">
        <v>30</v>
      </c>
    </row>
    <row r="2" spans="1:7" x14ac:dyDescent="0.25">
      <c r="A2" s="2" t="s">
        <v>7</v>
      </c>
      <c r="B2" s="18" t="s">
        <v>5</v>
      </c>
    </row>
    <row r="3" spans="1:7" x14ac:dyDescent="0.25">
      <c r="A3" s="2" t="s">
        <v>1</v>
      </c>
      <c r="B3" s="13">
        <v>1.4999999999999999E-2</v>
      </c>
    </row>
    <row r="4" spans="1:7" x14ac:dyDescent="0.25">
      <c r="B4" s="14"/>
    </row>
    <row r="6" spans="1:7" ht="16.5" x14ac:dyDescent="0.25">
      <c r="A6" s="10" t="s">
        <v>31</v>
      </c>
    </row>
    <row r="7" spans="1:7" x14ac:dyDescent="0.25">
      <c r="A7" s="4" t="s">
        <v>2</v>
      </c>
      <c r="B7" s="12" t="s">
        <v>32</v>
      </c>
      <c r="F7" s="4"/>
    </row>
    <row r="8" spans="1:7" ht="15.6" x14ac:dyDescent="0.3">
      <c r="A8" s="4">
        <v>1</v>
      </c>
      <c r="B8" s="9">
        <v>8000</v>
      </c>
      <c r="F8" s="4"/>
      <c r="G8" s="5"/>
    </row>
    <row r="9" spans="1:7" ht="15.6" x14ac:dyDescent="0.3">
      <c r="A9" s="4">
        <v>6</v>
      </c>
      <c r="B9" s="9">
        <v>18000</v>
      </c>
      <c r="F9" s="4"/>
      <c r="G9" s="5"/>
    </row>
    <row r="10" spans="1:7" ht="15.6" x14ac:dyDescent="0.3">
      <c r="A10" s="4">
        <v>11</v>
      </c>
      <c r="B10" s="9">
        <v>20000</v>
      </c>
      <c r="F10" s="4"/>
      <c r="G10" s="5"/>
    </row>
    <row r="11" spans="1:7" ht="15.6" x14ac:dyDescent="0.3">
      <c r="A11" s="4">
        <v>21</v>
      </c>
      <c r="B11" s="9">
        <v>25000</v>
      </c>
      <c r="F11" s="4"/>
      <c r="G11" s="5"/>
    </row>
    <row r="12" spans="1:7" ht="15.6" x14ac:dyDescent="0.3">
      <c r="A12" s="4">
        <v>35</v>
      </c>
      <c r="B12" s="9">
        <v>0</v>
      </c>
      <c r="F12" s="4"/>
      <c r="G12" s="5"/>
    </row>
    <row r="13" spans="1:7" ht="15.6" x14ac:dyDescent="0.3">
      <c r="F13" s="4"/>
      <c r="G13" s="5"/>
    </row>
    <row r="14" spans="1:7" ht="15.6" x14ac:dyDescent="0.3">
      <c r="A14" s="4"/>
      <c r="B14" s="5"/>
      <c r="F14" s="4"/>
      <c r="G14" s="5"/>
    </row>
    <row r="15" spans="1:7" ht="15.6" x14ac:dyDescent="0.3">
      <c r="A15" s="4"/>
      <c r="B15" s="5"/>
      <c r="F15" s="4"/>
      <c r="G15" s="5"/>
    </row>
    <row r="16" spans="1:7" ht="16.5" x14ac:dyDescent="0.25">
      <c r="A16" s="10" t="s">
        <v>29</v>
      </c>
    </row>
    <row r="17" spans="1:8" x14ac:dyDescent="0.25">
      <c r="A17" s="6" t="s">
        <v>26</v>
      </c>
      <c r="B17" s="4" t="s">
        <v>3</v>
      </c>
      <c r="C17" s="4" t="s">
        <v>27</v>
      </c>
      <c r="D17" s="12" t="s">
        <v>34</v>
      </c>
      <c r="E17" s="12" t="s">
        <v>33</v>
      </c>
      <c r="F17" s="4" t="s">
        <v>8</v>
      </c>
      <c r="G17" s="4" t="s">
        <v>6</v>
      </c>
      <c r="H17" s="4" t="s">
        <v>28</v>
      </c>
    </row>
    <row r="18" spans="1:8" x14ac:dyDescent="0.25">
      <c r="A18" s="7">
        <v>1</v>
      </c>
      <c r="B18" s="4">
        <f>保險年齡</f>
        <v>30</v>
      </c>
      <c r="C18" s="8">
        <f>IF(ISNUMBER(利益分析表[[#This Row],[年度初]]),SUMIF(保障需求[年期],"&gt;="&amp;利益分析表[[#This Row],[年度初]],保障需求[危險保費]),"")</f>
        <v>17800</v>
      </c>
      <c r="D18" s="8">
        <f>IF(ISNUMBER(利益分析表[[#This Row],[年度初]]),VLOOKUP(利益分析表[[#This Row],[年度初]],每月目標保費[],2)*12,"")</f>
        <v>96000</v>
      </c>
      <c r="E18" s="8">
        <f>IF(ISNUMBER(利益分析表[[#This Row],[年度初]]),SUMIF(保障需求[年期],"&gt;="&amp;利益分析表[[#This Row],[年度初]],保障需求[保障金額]),"")</f>
        <v>6000000</v>
      </c>
      <c r="F18" s="8">
        <v>0</v>
      </c>
      <c r="G18" s="8">
        <f>IF(ISNUMBER(利益分析表[[#This Row],[年度初]]),利益分析表[[#This Row],[年繳目標保費]]+利益分析表[[#This Row],[投資收益]]-利益分析表[[#This Row],[危險保費]],"")</f>
        <v>78200</v>
      </c>
      <c r="H18" s="8">
        <f>IF(ISNUMBER(利益分析表[[#This Row],[年度初]]),利益分析表[[#This Row],[定期壽險保額]]+利益分析表[[#This Row],[帳戶價值]],"")</f>
        <v>6078200</v>
      </c>
    </row>
    <row r="19" spans="1:8" x14ac:dyDescent="0.25">
      <c r="A19" s="7">
        <f t="shared" ref="A19" si="0">IF(B18&gt;=100,"",A18+1)</f>
        <v>2</v>
      </c>
      <c r="B19" s="4">
        <f>IF(利益分析表[[#This Row],[年度初]]="","",B18+1)</f>
        <v>31</v>
      </c>
      <c r="C19" s="8">
        <f>IF(ISNUMBER(利益分析表[[#This Row],[年度初]]),SUMIF(保障需求[年期],"&gt;="&amp;利益分析表[[#This Row],[年度初]],保障需求[危險保費]),"")</f>
        <v>17800</v>
      </c>
      <c r="D19" s="8">
        <f>IF(ISNUMBER(利益分析表[[#This Row],[年度初]]),VLOOKUP(利益分析表[[#This Row],[年度初]],每月目標保費[],2)*12,"")</f>
        <v>96000</v>
      </c>
      <c r="E19" s="8">
        <f>IF(ISNUMBER(利益分析表[[#This Row],[年度初]]),SUMIF(保障需求[年期],"&gt;="&amp;利益分析表[[#This Row],[年度初]],保障需求[保障金額]),"")</f>
        <v>6000000</v>
      </c>
      <c r="F19" s="8">
        <f>IF(ISNUMBER(利益分析表[[#This Row],[年度初]]),G18*投資報酬率,"")</f>
        <v>1173</v>
      </c>
      <c r="G19" s="8">
        <f>IF(ISNUMBER(利益分析表[[#This Row],[年度初]]),G18+利益分析表[[#This Row],[年繳目標保費]]+利益分析表[[#This Row],[投資收益]]-利益分析表[[#This Row],[危險保費]],"")</f>
        <v>157573</v>
      </c>
      <c r="H19" s="8">
        <f>IF(ISNUMBER(利益分析表[[#This Row],[年度初]]),利益分析表[[#This Row],[定期壽險保額]]+利益分析表[[#This Row],[帳戶價值]],"")</f>
        <v>6157573</v>
      </c>
    </row>
    <row r="20" spans="1:8" x14ac:dyDescent="0.25">
      <c r="A20" s="7">
        <f t="shared" ref="A20:A83" si="1">IF(B19&gt;=100,"",A19+1)</f>
        <v>3</v>
      </c>
      <c r="B20" s="4">
        <f>IF(利益分析表[[#This Row],[年度初]]="","",B19+1)</f>
        <v>32</v>
      </c>
      <c r="C20" s="8">
        <f>IF(ISNUMBER(利益分析表[[#This Row],[年度初]]),SUMIF(保障需求[年期],"&gt;="&amp;利益分析表[[#This Row],[年度初]],保障需求[危險保費]),"")</f>
        <v>17800</v>
      </c>
      <c r="D20" s="8">
        <f>IF(ISNUMBER(利益分析表[[#This Row],[年度初]]),VLOOKUP(利益分析表[[#This Row],[年度初]],每月目標保費[],2)*12,"")</f>
        <v>96000</v>
      </c>
      <c r="E20" s="8">
        <f>IF(ISNUMBER(利益分析表[[#This Row],[年度初]]),SUMIF(保障需求[年期],"&gt;="&amp;利益分析表[[#This Row],[年度初]],保障需求[保障金額]),"")</f>
        <v>6000000</v>
      </c>
      <c r="F20" s="8">
        <f>IF(ISNUMBER(利益分析表[[#This Row],[年度初]]),G19*投資報酬率,"")</f>
        <v>2363.5949999999998</v>
      </c>
      <c r="G20" s="8">
        <f>IF(ISNUMBER(利益分析表[[#This Row],[年度初]]),G19+利益分析表[[#This Row],[年繳目標保費]]+利益分析表[[#This Row],[投資收益]]-利益分析表[[#This Row],[危險保費]],"")</f>
        <v>238136.595</v>
      </c>
      <c r="H20" s="8">
        <f>IF(ISNUMBER(利益分析表[[#This Row],[年度初]]),利益分析表[[#This Row],[定期壽險保額]]+利益分析表[[#This Row],[帳戶價值]],"")</f>
        <v>6238136.5949999997</v>
      </c>
    </row>
    <row r="21" spans="1:8" x14ac:dyDescent="0.25">
      <c r="A21" s="7">
        <f t="shared" si="1"/>
        <v>4</v>
      </c>
      <c r="B21" s="4">
        <f>IF(利益分析表[[#This Row],[年度初]]="","",B20+1)</f>
        <v>33</v>
      </c>
      <c r="C21" s="8">
        <f>IF(ISNUMBER(利益分析表[[#This Row],[年度初]]),SUMIF(保障需求[年期],"&gt;="&amp;利益分析表[[#This Row],[年度初]],保障需求[危險保費]),"")</f>
        <v>17800</v>
      </c>
      <c r="D21" s="8">
        <f>IF(ISNUMBER(利益分析表[[#This Row],[年度初]]),VLOOKUP(利益分析表[[#This Row],[年度初]],每月目標保費[],2)*12,"")</f>
        <v>96000</v>
      </c>
      <c r="E21" s="8">
        <f>IF(ISNUMBER(利益分析表[[#This Row],[年度初]]),SUMIF(保障需求[年期],"&gt;="&amp;利益分析表[[#This Row],[年度初]],保障需求[保障金額]),"")</f>
        <v>6000000</v>
      </c>
      <c r="F21" s="8">
        <f>IF(ISNUMBER(利益分析表[[#This Row],[年度初]]),G20*投資報酬率,"")</f>
        <v>3572.0489250000001</v>
      </c>
      <c r="G21" s="8">
        <f>IF(ISNUMBER(利益分析表[[#This Row],[年度初]]),G20+利益分析表[[#This Row],[年繳目標保費]]+利益分析表[[#This Row],[投資收益]]-利益分析表[[#This Row],[危險保費]],"")</f>
        <v>319908.64392499998</v>
      </c>
      <c r="H21" s="8">
        <f>IF(ISNUMBER(利益分析表[[#This Row],[年度初]]),利益分析表[[#This Row],[定期壽險保額]]+利益分析表[[#This Row],[帳戶價值]],"")</f>
        <v>6319908.643925</v>
      </c>
    </row>
    <row r="22" spans="1:8" x14ac:dyDescent="0.25">
      <c r="A22" s="7">
        <f t="shared" si="1"/>
        <v>5</v>
      </c>
      <c r="B22" s="4">
        <f>IF(利益分析表[[#This Row],[年度初]]="","",B21+1)</f>
        <v>34</v>
      </c>
      <c r="C22" s="8">
        <f>IF(ISNUMBER(利益分析表[[#This Row],[年度初]]),SUMIF(保障需求[年期],"&gt;="&amp;利益分析表[[#This Row],[年度初]],保障需求[危險保費]),"")</f>
        <v>17800</v>
      </c>
      <c r="D22" s="8">
        <f>IF(ISNUMBER(利益分析表[[#This Row],[年度初]]),VLOOKUP(利益分析表[[#This Row],[年度初]],每月目標保費[],2)*12,"")</f>
        <v>96000</v>
      </c>
      <c r="E22" s="8">
        <f>IF(ISNUMBER(利益分析表[[#This Row],[年度初]]),SUMIF(保障需求[年期],"&gt;="&amp;利益分析表[[#This Row],[年度初]],保障需求[保障金額]),"")</f>
        <v>6000000</v>
      </c>
      <c r="F22" s="8">
        <f>IF(ISNUMBER(利益分析表[[#This Row],[年度初]]),G21*投資報酬率,"")</f>
        <v>4798.6296588749992</v>
      </c>
      <c r="G22" s="8">
        <f>IF(ISNUMBER(利益分析表[[#This Row],[年度初]]),G21+利益分析表[[#This Row],[年繳目標保費]]+利益分析表[[#This Row],[投資收益]]-利益分析表[[#This Row],[危險保費]],"")</f>
        <v>402907.27358387498</v>
      </c>
      <c r="H22" s="8">
        <f>IF(ISNUMBER(利益分析表[[#This Row],[年度初]]),利益分析表[[#This Row],[定期壽險保額]]+利益分析表[[#This Row],[帳戶價值]],"")</f>
        <v>6402907.273583875</v>
      </c>
    </row>
    <row r="23" spans="1:8" x14ac:dyDescent="0.25">
      <c r="A23" s="7">
        <f t="shared" si="1"/>
        <v>6</v>
      </c>
      <c r="B23" s="4">
        <f>IF(利益分析表[[#This Row],[年度初]]="","",B22+1)</f>
        <v>35</v>
      </c>
      <c r="C23" s="8">
        <f>IF(ISNUMBER(利益分析表[[#This Row],[年度初]]),SUMIF(保障需求[年期],"&gt;="&amp;利益分析表[[#This Row],[年度初]],保障需求[危險保費]),"")</f>
        <v>17800</v>
      </c>
      <c r="D23" s="8">
        <f>IF(ISNUMBER(利益分析表[[#This Row],[年度初]]),VLOOKUP(利益分析表[[#This Row],[年度初]],每月目標保費[],2)*12,"")</f>
        <v>216000</v>
      </c>
      <c r="E23" s="8">
        <f>IF(ISNUMBER(利益分析表[[#This Row],[年度初]]),SUMIF(保障需求[年期],"&gt;="&amp;利益分析表[[#This Row],[年度初]],保障需求[保障金額]),"")</f>
        <v>6000000</v>
      </c>
      <c r="F23" s="8">
        <f>IF(ISNUMBER(利益分析表[[#This Row],[年度初]]),G22*投資報酬率,"")</f>
        <v>6043.6091037581245</v>
      </c>
      <c r="G23" s="8">
        <f>IF(ISNUMBER(利益分析表[[#This Row],[年度初]]),G22+利益分析表[[#This Row],[年繳目標保費]]+利益分析表[[#This Row],[投資收益]]-利益分析表[[#This Row],[危險保費]],"")</f>
        <v>607150.88268763316</v>
      </c>
      <c r="H23" s="8">
        <f>IF(ISNUMBER(利益分析表[[#This Row],[年度初]]),利益分析表[[#This Row],[定期壽險保額]]+利益分析表[[#This Row],[帳戶價值]],"")</f>
        <v>6607150.8826876329</v>
      </c>
    </row>
    <row r="24" spans="1:8" x14ac:dyDescent="0.25">
      <c r="A24" s="7">
        <f t="shared" si="1"/>
        <v>7</v>
      </c>
      <c r="B24" s="4">
        <f>IF(利益分析表[[#This Row],[年度初]]="","",B23+1)</f>
        <v>36</v>
      </c>
      <c r="C24" s="8">
        <f>IF(ISNUMBER(利益分析表[[#This Row],[年度初]]),SUMIF(保障需求[年期],"&gt;="&amp;利益分析表[[#This Row],[年度初]],保障需求[危險保費]),"")</f>
        <v>17800</v>
      </c>
      <c r="D24" s="8">
        <f>IF(ISNUMBER(利益分析表[[#This Row],[年度初]]),VLOOKUP(利益分析表[[#This Row],[年度初]],每月目標保費[],2)*12,"")</f>
        <v>216000</v>
      </c>
      <c r="E24" s="8">
        <f>IF(ISNUMBER(利益分析表[[#This Row],[年度初]]),SUMIF(保障需求[年期],"&gt;="&amp;利益分析表[[#This Row],[年度初]],保障需求[保障金額]),"")</f>
        <v>6000000</v>
      </c>
      <c r="F24" s="8">
        <f>IF(ISNUMBER(利益分析表[[#This Row],[年度初]]),G23*投資報酬率,"")</f>
        <v>9107.2632403144962</v>
      </c>
      <c r="G24" s="8">
        <f>IF(ISNUMBER(利益分析表[[#This Row],[年度初]]),G23+利益分析表[[#This Row],[年繳目標保費]]+利益分析表[[#This Row],[投資收益]]-利益分析表[[#This Row],[危險保費]],"")</f>
        <v>814458.14592794771</v>
      </c>
      <c r="H24" s="8">
        <f>IF(ISNUMBER(利益分析表[[#This Row],[年度初]]),利益分析表[[#This Row],[定期壽險保額]]+利益分析表[[#This Row],[帳戶價值]],"")</f>
        <v>6814458.1459279479</v>
      </c>
    </row>
    <row r="25" spans="1:8" x14ac:dyDescent="0.25">
      <c r="A25" s="7">
        <f t="shared" si="1"/>
        <v>8</v>
      </c>
      <c r="B25" s="4">
        <f>IF(利益分析表[[#This Row],[年度初]]="","",B24+1)</f>
        <v>37</v>
      </c>
      <c r="C25" s="8">
        <f>IF(ISNUMBER(利益分析表[[#This Row],[年度初]]),SUMIF(保障需求[年期],"&gt;="&amp;利益分析表[[#This Row],[年度初]],保障需求[危險保費]),"")</f>
        <v>17800</v>
      </c>
      <c r="D25" s="8">
        <f>IF(ISNUMBER(利益分析表[[#This Row],[年度初]]),VLOOKUP(利益分析表[[#This Row],[年度初]],每月目標保費[],2)*12,"")</f>
        <v>216000</v>
      </c>
      <c r="E25" s="8">
        <f>IF(ISNUMBER(利益分析表[[#This Row],[年度初]]),SUMIF(保障需求[年期],"&gt;="&amp;利益分析表[[#This Row],[年度初]],保障需求[保障金額]),"")</f>
        <v>6000000</v>
      </c>
      <c r="F25" s="8">
        <f>IF(ISNUMBER(利益分析表[[#This Row],[年度初]]),G24*投資報酬率,"")</f>
        <v>12216.872188919215</v>
      </c>
      <c r="G25" s="8">
        <f>IF(ISNUMBER(利益分析表[[#This Row],[年度初]]),G24+利益分析表[[#This Row],[年繳目標保費]]+利益分析表[[#This Row],[投資收益]]-利益分析表[[#This Row],[危險保費]],"")</f>
        <v>1024875.0181168669</v>
      </c>
      <c r="H25" s="8">
        <f>IF(ISNUMBER(利益分析表[[#This Row],[年度初]]),利益分析表[[#This Row],[定期壽險保額]]+利益分析表[[#This Row],[帳戶價值]],"")</f>
        <v>7024875.0181168672</v>
      </c>
    </row>
    <row r="26" spans="1:8" x14ac:dyDescent="0.25">
      <c r="A26" s="7">
        <f t="shared" si="1"/>
        <v>9</v>
      </c>
      <c r="B26" s="4">
        <f>IF(利益分析表[[#This Row],[年度初]]="","",B25+1)</f>
        <v>38</v>
      </c>
      <c r="C26" s="8">
        <f>IF(ISNUMBER(利益分析表[[#This Row],[年度初]]),SUMIF(保障需求[年期],"&gt;="&amp;利益分析表[[#This Row],[年度初]],保障需求[危險保費]),"")</f>
        <v>17800</v>
      </c>
      <c r="D26" s="8">
        <f>IF(ISNUMBER(利益分析表[[#This Row],[年度初]]),VLOOKUP(利益分析表[[#This Row],[年度初]],每月目標保費[],2)*12,"")</f>
        <v>216000</v>
      </c>
      <c r="E26" s="8">
        <f>IF(ISNUMBER(利益分析表[[#This Row],[年度初]]),SUMIF(保障需求[年期],"&gt;="&amp;利益分析表[[#This Row],[年度初]],保障需求[保障金額]),"")</f>
        <v>6000000</v>
      </c>
      <c r="F26" s="8">
        <f>IF(ISNUMBER(利益分析表[[#This Row],[年度初]]),G25*投資報酬率,"")</f>
        <v>15373.125271753004</v>
      </c>
      <c r="G26" s="8">
        <f>IF(ISNUMBER(利益分析表[[#This Row],[年度初]]),G25+利益分析表[[#This Row],[年繳目標保費]]+利益分析表[[#This Row],[投資收益]]-利益分析表[[#This Row],[危險保費]],"")</f>
        <v>1238448.1433886199</v>
      </c>
      <c r="H26" s="8">
        <f>IF(ISNUMBER(利益分析表[[#This Row],[年度初]]),利益分析表[[#This Row],[定期壽險保額]]+利益分析表[[#This Row],[帳戶價值]],"")</f>
        <v>7238448.1433886196</v>
      </c>
    </row>
    <row r="27" spans="1:8" x14ac:dyDescent="0.25">
      <c r="A27" s="7">
        <f t="shared" si="1"/>
        <v>10</v>
      </c>
      <c r="B27" s="4">
        <f>IF(利益分析表[[#This Row],[年度初]]="","",B26+1)</f>
        <v>39</v>
      </c>
      <c r="C27" s="8">
        <f>IF(ISNUMBER(利益分析表[[#This Row],[年度初]]),SUMIF(保障需求[年期],"&gt;="&amp;利益分析表[[#This Row],[年度初]],保障需求[危險保費]),"")</f>
        <v>17800</v>
      </c>
      <c r="D27" s="8">
        <f>IF(ISNUMBER(利益分析表[[#This Row],[年度初]]),VLOOKUP(利益分析表[[#This Row],[年度初]],每月目標保費[],2)*12,"")</f>
        <v>216000</v>
      </c>
      <c r="E27" s="8">
        <f>IF(ISNUMBER(利益分析表[[#This Row],[年度初]]),SUMIF(保障需求[年期],"&gt;="&amp;利益分析表[[#This Row],[年度初]],保障需求[保障金額]),"")</f>
        <v>6000000</v>
      </c>
      <c r="F27" s="8">
        <f>IF(ISNUMBER(利益分析表[[#This Row],[年度初]]),G26*投資報酬率,"")</f>
        <v>18576.722150829297</v>
      </c>
      <c r="G27" s="8">
        <f>IF(ISNUMBER(利益分析表[[#This Row],[年度初]]),G26+利益分析表[[#This Row],[年繳目標保費]]+利益分析表[[#This Row],[投資收益]]-利益分析表[[#This Row],[危險保費]],"")</f>
        <v>1455224.8655394493</v>
      </c>
      <c r="H27" s="8">
        <f>IF(ISNUMBER(利益分析表[[#This Row],[年度初]]),利益分析表[[#This Row],[定期壽險保額]]+利益分析表[[#This Row],[帳戶價值]],"")</f>
        <v>7455224.8655394493</v>
      </c>
    </row>
    <row r="28" spans="1:8" x14ac:dyDescent="0.25">
      <c r="A28" s="7">
        <f t="shared" si="1"/>
        <v>11</v>
      </c>
      <c r="B28" s="4">
        <f>IF(利益分析表[[#This Row],[年度初]]="","",B27+1)</f>
        <v>40</v>
      </c>
      <c r="C28" s="8">
        <f>IF(ISNUMBER(利益分析表[[#This Row],[年度初]]),SUMIF(保障需求[年期],"&gt;="&amp;利益分析表[[#This Row],[年度初]],保障需求[危險保費]),"")</f>
        <v>15300</v>
      </c>
      <c r="D28" s="8">
        <f>IF(ISNUMBER(利益分析表[[#This Row],[年度初]]),VLOOKUP(利益分析表[[#This Row],[年度初]],每月目標保費[],2)*12,"")</f>
        <v>240000</v>
      </c>
      <c r="E28" s="8">
        <f>IF(ISNUMBER(利益分析表[[#This Row],[年度初]]),SUMIF(保障需求[年期],"&gt;="&amp;利益分析表[[#This Row],[年度初]],保障需求[保障金額]),"")</f>
        <v>5000000</v>
      </c>
      <c r="F28" s="8">
        <f>IF(ISNUMBER(利益分析表[[#This Row],[年度初]]),G27*投資報酬率,"")</f>
        <v>21828.372983091736</v>
      </c>
      <c r="G28" s="8">
        <f>IF(ISNUMBER(利益分析表[[#This Row],[年度初]]),G27+利益分析表[[#This Row],[年繳目標保費]]+利益分析表[[#This Row],[投資收益]]-利益分析表[[#This Row],[危險保費]],"")</f>
        <v>1701753.238522541</v>
      </c>
      <c r="H28" s="8">
        <f>IF(ISNUMBER(利益分析表[[#This Row],[年度初]]),利益分析表[[#This Row],[定期壽險保額]]+利益分析表[[#This Row],[帳戶價值]],"")</f>
        <v>6701753.2385225408</v>
      </c>
    </row>
    <row r="29" spans="1:8" x14ac:dyDescent="0.25">
      <c r="A29" s="7">
        <f t="shared" si="1"/>
        <v>12</v>
      </c>
      <c r="B29" s="4">
        <f>IF(利益分析表[[#This Row],[年度初]]="","",B28+1)</f>
        <v>41</v>
      </c>
      <c r="C29" s="8">
        <f>IF(ISNUMBER(利益分析表[[#This Row],[年度初]]),SUMIF(保障需求[年期],"&gt;="&amp;利益分析表[[#This Row],[年度初]],保障需求[危險保費]),"")</f>
        <v>15300</v>
      </c>
      <c r="D29" s="8">
        <f>IF(ISNUMBER(利益分析表[[#This Row],[年度初]]),VLOOKUP(利益分析表[[#This Row],[年度初]],每月目標保費[],2)*12,"")</f>
        <v>240000</v>
      </c>
      <c r="E29" s="8">
        <f>IF(ISNUMBER(利益分析表[[#This Row],[年度初]]),SUMIF(保障需求[年期],"&gt;="&amp;利益分析表[[#This Row],[年度初]],保障需求[保障金額]),"")</f>
        <v>5000000</v>
      </c>
      <c r="F29" s="8">
        <f>IF(ISNUMBER(利益分析表[[#This Row],[年度初]]),G28*投資報酬率,"")</f>
        <v>25526.298577838115</v>
      </c>
      <c r="G29" s="8">
        <f>IF(ISNUMBER(利益分析表[[#This Row],[年度初]]),G28+利益分析表[[#This Row],[年繳目標保費]]+利益分析表[[#This Row],[投資收益]]-利益分析表[[#This Row],[危險保費]],"")</f>
        <v>1951979.5371003791</v>
      </c>
      <c r="H29" s="8">
        <f>IF(ISNUMBER(利益分析表[[#This Row],[年度初]]),利益分析表[[#This Row],[定期壽險保額]]+利益分析表[[#This Row],[帳戶價值]],"")</f>
        <v>6951979.5371003794</v>
      </c>
    </row>
    <row r="30" spans="1:8" x14ac:dyDescent="0.25">
      <c r="A30" s="7">
        <f t="shared" si="1"/>
        <v>13</v>
      </c>
      <c r="B30" s="4">
        <f>IF(利益分析表[[#This Row],[年度初]]="","",B29+1)</f>
        <v>42</v>
      </c>
      <c r="C30" s="8">
        <f>IF(ISNUMBER(利益分析表[[#This Row],[年度初]]),SUMIF(保障需求[年期],"&gt;="&amp;利益分析表[[#This Row],[年度初]],保障需求[危險保費]),"")</f>
        <v>15300</v>
      </c>
      <c r="D30" s="8">
        <f>IF(ISNUMBER(利益分析表[[#This Row],[年度初]]),VLOOKUP(利益分析表[[#This Row],[年度初]],每月目標保費[],2)*12,"")</f>
        <v>240000</v>
      </c>
      <c r="E30" s="8">
        <f>IF(ISNUMBER(利益分析表[[#This Row],[年度初]]),SUMIF(保障需求[年期],"&gt;="&amp;利益分析表[[#This Row],[年度初]],保障需求[保障金額]),"")</f>
        <v>5000000</v>
      </c>
      <c r="F30" s="8">
        <f>IF(ISNUMBER(利益分析表[[#This Row],[年度初]]),G29*投資報酬率,"")</f>
        <v>29279.693056505686</v>
      </c>
      <c r="G30" s="8">
        <f>IF(ISNUMBER(利益分析表[[#This Row],[年度初]]),G29+利益分析表[[#This Row],[年繳目標保費]]+利益分析表[[#This Row],[投資收益]]-利益分析表[[#This Row],[危險保費]],"")</f>
        <v>2205959.230156885</v>
      </c>
      <c r="H30" s="8">
        <f>IF(ISNUMBER(利益分析表[[#This Row],[年度初]]),利益分析表[[#This Row],[定期壽險保額]]+利益分析表[[#This Row],[帳戶價值]],"")</f>
        <v>7205959.2301568855</v>
      </c>
    </row>
    <row r="31" spans="1:8" x14ac:dyDescent="0.25">
      <c r="A31" s="7">
        <f t="shared" si="1"/>
        <v>14</v>
      </c>
      <c r="B31" s="4">
        <f>IF(利益分析表[[#This Row],[年度初]]="","",B30+1)</f>
        <v>43</v>
      </c>
      <c r="C31" s="8">
        <f>IF(ISNUMBER(利益分析表[[#This Row],[年度初]]),SUMIF(保障需求[年期],"&gt;="&amp;利益分析表[[#This Row],[年度初]],保障需求[危險保費]),"")</f>
        <v>15300</v>
      </c>
      <c r="D31" s="8">
        <f>IF(ISNUMBER(利益分析表[[#This Row],[年度初]]),VLOOKUP(利益分析表[[#This Row],[年度初]],每月目標保費[],2)*12,"")</f>
        <v>240000</v>
      </c>
      <c r="E31" s="8">
        <f>IF(ISNUMBER(利益分析表[[#This Row],[年度初]]),SUMIF(保障需求[年期],"&gt;="&amp;利益分析表[[#This Row],[年度初]],保障需求[保障金額]),"")</f>
        <v>5000000</v>
      </c>
      <c r="F31" s="8">
        <f>IF(ISNUMBER(利益分析表[[#This Row],[年度初]]),G30*投資報酬率,"")</f>
        <v>33089.388452353276</v>
      </c>
      <c r="G31" s="8">
        <f>IF(ISNUMBER(利益分析表[[#This Row],[年度初]]),G30+利益分析表[[#This Row],[年繳目標保費]]+利益分析表[[#This Row],[投資收益]]-利益分析表[[#This Row],[危險保費]],"")</f>
        <v>2463748.6186092384</v>
      </c>
      <c r="H31" s="8">
        <f>IF(ISNUMBER(利益分析表[[#This Row],[年度初]]),利益分析表[[#This Row],[定期壽險保額]]+利益分析表[[#This Row],[帳戶價值]],"")</f>
        <v>7463748.6186092384</v>
      </c>
    </row>
    <row r="32" spans="1:8" x14ac:dyDescent="0.25">
      <c r="A32" s="7">
        <f t="shared" si="1"/>
        <v>15</v>
      </c>
      <c r="B32" s="4">
        <f>IF(利益分析表[[#This Row],[年度初]]="","",B31+1)</f>
        <v>44</v>
      </c>
      <c r="C32" s="8">
        <f>IF(ISNUMBER(利益分析表[[#This Row],[年度初]]),SUMIF(保障需求[年期],"&gt;="&amp;利益分析表[[#This Row],[年度初]],保障需求[危險保費]),"")</f>
        <v>15300</v>
      </c>
      <c r="D32" s="8">
        <f>IF(ISNUMBER(利益分析表[[#This Row],[年度初]]),VLOOKUP(利益分析表[[#This Row],[年度初]],每月目標保費[],2)*12,"")</f>
        <v>240000</v>
      </c>
      <c r="E32" s="8">
        <f>IF(ISNUMBER(利益分析表[[#This Row],[年度初]]),SUMIF(保障需求[年期],"&gt;="&amp;利益分析表[[#This Row],[年度初]],保障需求[保障金額]),"")</f>
        <v>5000000</v>
      </c>
      <c r="F32" s="8">
        <f>IF(ISNUMBER(利益分析表[[#This Row],[年度初]]),G31*投資報酬率,"")</f>
        <v>36956.229279138577</v>
      </c>
      <c r="G32" s="8">
        <f>IF(ISNUMBER(利益分析表[[#This Row],[年度初]]),G31+利益分析表[[#This Row],[年繳目標保費]]+利益分析表[[#This Row],[投資收益]]-利益分析表[[#This Row],[危險保費]],"")</f>
        <v>2725404.847888377</v>
      </c>
      <c r="H32" s="8">
        <f>IF(ISNUMBER(利益分析表[[#This Row],[年度初]]),利益分析表[[#This Row],[定期壽險保額]]+利益分析表[[#This Row],[帳戶價值]],"")</f>
        <v>7725404.8478883766</v>
      </c>
    </row>
    <row r="33" spans="1:8" x14ac:dyDescent="0.25">
      <c r="A33" s="7">
        <f t="shared" si="1"/>
        <v>16</v>
      </c>
      <c r="B33" s="4">
        <f>IF(利益分析表[[#This Row],[年度初]]="","",B32+1)</f>
        <v>45</v>
      </c>
      <c r="C33" s="8">
        <f>IF(ISNUMBER(利益分析表[[#This Row],[年度初]]),SUMIF(保障需求[年期],"&gt;="&amp;利益分析表[[#This Row],[年度初]],保障需求[危險保費]),"")</f>
        <v>11250</v>
      </c>
      <c r="D33" s="8">
        <f>IF(ISNUMBER(利益分析表[[#This Row],[年度初]]),VLOOKUP(利益分析表[[#This Row],[年度初]],每月目標保費[],2)*12,"")</f>
        <v>240000</v>
      </c>
      <c r="E33" s="8">
        <f>IF(ISNUMBER(利益分析表[[#This Row],[年度初]]),SUMIF(保障需求[年期],"&gt;="&amp;利益分析表[[#This Row],[年度初]],保障需求[保障金額]),"")</f>
        <v>3500000</v>
      </c>
      <c r="F33" s="8">
        <f>IF(ISNUMBER(利益分析表[[#This Row],[年度初]]),G32*投資報酬率,"")</f>
        <v>40881.072718325653</v>
      </c>
      <c r="G33" s="8">
        <f>IF(ISNUMBER(利益分析表[[#This Row],[年度初]]),G32+利益分析表[[#This Row],[年繳目標保費]]+利益分析表[[#This Row],[投資收益]]-利益分析表[[#This Row],[危險保費]],"")</f>
        <v>2995035.9206067026</v>
      </c>
      <c r="H33" s="8">
        <f>IF(ISNUMBER(利益分析表[[#This Row],[年度初]]),利益分析表[[#This Row],[定期壽險保額]]+利益分析表[[#This Row],[帳戶價值]],"")</f>
        <v>6495035.9206067026</v>
      </c>
    </row>
    <row r="34" spans="1:8" x14ac:dyDescent="0.25">
      <c r="A34" s="7">
        <f t="shared" si="1"/>
        <v>17</v>
      </c>
      <c r="B34" s="4">
        <f>IF(利益分析表[[#This Row],[年度初]]="","",B33+1)</f>
        <v>46</v>
      </c>
      <c r="C34" s="8">
        <f>IF(ISNUMBER(利益分析表[[#This Row],[年度初]]),SUMIF(保障需求[年期],"&gt;="&amp;利益分析表[[#This Row],[年度初]],保障需求[危險保費]),"")</f>
        <v>11250</v>
      </c>
      <c r="D34" s="8">
        <f>IF(ISNUMBER(利益分析表[[#This Row],[年度初]]),VLOOKUP(利益分析表[[#This Row],[年度初]],每月目標保費[],2)*12,"")</f>
        <v>240000</v>
      </c>
      <c r="E34" s="8">
        <f>IF(ISNUMBER(利益分析表[[#This Row],[年度初]]),SUMIF(保障需求[年期],"&gt;="&amp;利益分析表[[#This Row],[年度初]],保障需求[保障金額]),"")</f>
        <v>3500000</v>
      </c>
      <c r="F34" s="8">
        <f>IF(ISNUMBER(利益分析表[[#This Row],[年度初]]),G33*投資報酬率,"")</f>
        <v>44925.538809100537</v>
      </c>
      <c r="G34" s="8">
        <f>IF(ISNUMBER(利益分析表[[#This Row],[年度初]]),G33+利益分析表[[#This Row],[年繳目標保費]]+利益分析表[[#This Row],[投資收益]]-利益分析表[[#This Row],[危險保費]],"")</f>
        <v>3268711.4594158032</v>
      </c>
      <c r="H34" s="8">
        <f>IF(ISNUMBER(利益分析表[[#This Row],[年度初]]),利益分析表[[#This Row],[定期壽險保額]]+利益分析表[[#This Row],[帳戶價值]],"")</f>
        <v>6768711.4594158027</v>
      </c>
    </row>
    <row r="35" spans="1:8" x14ac:dyDescent="0.25">
      <c r="A35" s="7">
        <f t="shared" si="1"/>
        <v>18</v>
      </c>
      <c r="B35" s="4">
        <f>IF(利益分析表[[#This Row],[年度初]]="","",B34+1)</f>
        <v>47</v>
      </c>
      <c r="C35" s="8">
        <f>IF(ISNUMBER(利益分析表[[#This Row],[年度初]]),SUMIF(保障需求[年期],"&gt;="&amp;利益分析表[[#This Row],[年度初]],保障需求[危險保費]),"")</f>
        <v>11250</v>
      </c>
      <c r="D35" s="8">
        <f>IF(ISNUMBER(利益分析表[[#This Row],[年度初]]),VLOOKUP(利益分析表[[#This Row],[年度初]],每月目標保費[],2)*12,"")</f>
        <v>240000</v>
      </c>
      <c r="E35" s="8">
        <f>IF(ISNUMBER(利益分析表[[#This Row],[年度初]]),SUMIF(保障需求[年期],"&gt;="&amp;利益分析表[[#This Row],[年度初]],保障需求[保障金額]),"")</f>
        <v>3500000</v>
      </c>
      <c r="F35" s="8">
        <f>IF(ISNUMBER(利益分析表[[#This Row],[年度初]]),G34*投資報酬率,"")</f>
        <v>49030.671891237049</v>
      </c>
      <c r="G35" s="8">
        <f>IF(ISNUMBER(利益分析表[[#This Row],[年度初]]),G34+利益分析表[[#This Row],[年繳目標保費]]+利益分析表[[#This Row],[投資收益]]-利益分析表[[#This Row],[危險保費]],"")</f>
        <v>3546492.1313070403</v>
      </c>
      <c r="H35" s="8">
        <f>IF(ISNUMBER(利益分析表[[#This Row],[年度初]]),利益分析表[[#This Row],[定期壽險保額]]+利益分析表[[#This Row],[帳戶價值]],"")</f>
        <v>7046492.1313070403</v>
      </c>
    </row>
    <row r="36" spans="1:8" x14ac:dyDescent="0.25">
      <c r="A36" s="7">
        <f t="shared" si="1"/>
        <v>19</v>
      </c>
      <c r="B36" s="4">
        <f>IF(利益分析表[[#This Row],[年度初]]="","",B35+1)</f>
        <v>48</v>
      </c>
      <c r="C36" s="8">
        <f>IF(ISNUMBER(利益分析表[[#This Row],[年度初]]),SUMIF(保障需求[年期],"&gt;="&amp;利益分析表[[#This Row],[年度初]],保障需求[危險保費]),"")</f>
        <v>11250</v>
      </c>
      <c r="D36" s="8">
        <f>IF(ISNUMBER(利益分析表[[#This Row],[年度初]]),VLOOKUP(利益分析表[[#This Row],[年度初]],每月目標保費[],2)*12,"")</f>
        <v>240000</v>
      </c>
      <c r="E36" s="8">
        <f>IF(ISNUMBER(利益分析表[[#This Row],[年度初]]),SUMIF(保障需求[年期],"&gt;="&amp;利益分析表[[#This Row],[年度初]],保障需求[保障金額]),"")</f>
        <v>3500000</v>
      </c>
      <c r="F36" s="8">
        <f>IF(ISNUMBER(利益分析表[[#This Row],[年度初]]),G35*投資報酬率,"")</f>
        <v>53197.381969605602</v>
      </c>
      <c r="G36" s="8">
        <f>IF(ISNUMBER(利益分析表[[#This Row],[年度初]]),G35+利益分析表[[#This Row],[年繳目標保費]]+利益分析表[[#This Row],[投資收益]]-利益分析表[[#This Row],[危險保費]],"")</f>
        <v>3828439.5132766459</v>
      </c>
      <c r="H36" s="8">
        <f>IF(ISNUMBER(利益分析表[[#This Row],[年度初]]),利益分析表[[#This Row],[定期壽險保額]]+利益分析表[[#This Row],[帳戶價值]],"")</f>
        <v>7328439.5132766459</v>
      </c>
    </row>
    <row r="37" spans="1:8" x14ac:dyDescent="0.25">
      <c r="A37" s="7">
        <f t="shared" si="1"/>
        <v>20</v>
      </c>
      <c r="B37" s="4">
        <f>IF(利益分析表[[#This Row],[年度初]]="","",B36+1)</f>
        <v>49</v>
      </c>
      <c r="C37" s="8">
        <f>IF(ISNUMBER(利益分析表[[#This Row],[年度初]]),SUMIF(保障需求[年期],"&gt;="&amp;利益分析表[[#This Row],[年度初]],保障需求[危險保費]),"")</f>
        <v>11250</v>
      </c>
      <c r="D37" s="8">
        <f>IF(ISNUMBER(利益分析表[[#This Row],[年度初]]),VLOOKUP(利益分析表[[#This Row],[年度初]],每月目標保費[],2)*12,"")</f>
        <v>240000</v>
      </c>
      <c r="E37" s="8">
        <f>IF(ISNUMBER(利益分析表[[#This Row],[年度初]]),SUMIF(保障需求[年期],"&gt;="&amp;利益分析表[[#This Row],[年度初]],保障需求[保障金額]),"")</f>
        <v>3500000</v>
      </c>
      <c r="F37" s="8">
        <f>IF(ISNUMBER(利益分析表[[#This Row],[年度初]]),G36*投資報酬率,"")</f>
        <v>57426.592699149689</v>
      </c>
      <c r="G37" s="8">
        <f>IF(ISNUMBER(利益分析表[[#This Row],[年度初]]),G36+利益分析表[[#This Row],[年繳目標保費]]+利益分析表[[#This Row],[投資收益]]-利益分析表[[#This Row],[危險保費]],"")</f>
        <v>4114616.1059757955</v>
      </c>
      <c r="H37" s="8">
        <f>IF(ISNUMBER(利益分析表[[#This Row],[年度初]]),利益分析表[[#This Row],[定期壽險保額]]+利益分析表[[#This Row],[帳戶價值]],"")</f>
        <v>7614616.1059757955</v>
      </c>
    </row>
    <row r="38" spans="1:8" x14ac:dyDescent="0.25">
      <c r="A38" s="7">
        <f t="shared" si="1"/>
        <v>21</v>
      </c>
      <c r="B38" s="4">
        <f>IF(利益分析表[[#This Row],[年度初]]="","",B37+1)</f>
        <v>50</v>
      </c>
      <c r="C38" s="8">
        <f>IF(ISNUMBER(利益分析表[[#This Row],[年度初]]),SUMIF(保障需求[年期],"&gt;="&amp;利益分析表[[#This Row],[年度初]],保障需求[危險保費]),"")</f>
        <v>6600</v>
      </c>
      <c r="D38" s="8">
        <f>IF(ISNUMBER(利益分析表[[#This Row],[年度初]]),VLOOKUP(利益分析表[[#This Row],[年度初]],每月目標保費[],2)*12,"")</f>
        <v>300000</v>
      </c>
      <c r="E38" s="8">
        <f>IF(ISNUMBER(利益分析表[[#This Row],[年度初]]),SUMIF(保障需求[年期],"&gt;="&amp;利益分析表[[#This Row],[年度初]],保障需求[保障金額]),"")</f>
        <v>2000000</v>
      </c>
      <c r="F38" s="8">
        <f>IF(ISNUMBER(利益分析表[[#This Row],[年度初]]),G37*投資報酬率,"")</f>
        <v>61719.241589636928</v>
      </c>
      <c r="G38" s="8">
        <f>IF(ISNUMBER(利益分析表[[#This Row],[年度初]]),G37+利益分析表[[#This Row],[年繳目標保費]]+利益分析表[[#This Row],[投資收益]]-利益分析表[[#This Row],[危險保費]],"")</f>
        <v>4469735.3475654321</v>
      </c>
      <c r="H38" s="8">
        <f>IF(ISNUMBER(利益分析表[[#This Row],[年度初]]),利益分析表[[#This Row],[定期壽險保額]]+利益分析表[[#This Row],[帳戶價值]],"")</f>
        <v>6469735.3475654321</v>
      </c>
    </row>
    <row r="39" spans="1:8" x14ac:dyDescent="0.25">
      <c r="A39" s="7">
        <f t="shared" si="1"/>
        <v>22</v>
      </c>
      <c r="B39" s="4">
        <f>IF(利益分析表[[#This Row],[年度初]]="","",B38+1)</f>
        <v>51</v>
      </c>
      <c r="C39" s="8">
        <f>IF(ISNUMBER(利益分析表[[#This Row],[年度初]]),SUMIF(保障需求[年期],"&gt;="&amp;利益分析表[[#This Row],[年度初]],保障需求[危險保費]),"")</f>
        <v>6600</v>
      </c>
      <c r="D39" s="8">
        <f>IF(ISNUMBER(利益分析表[[#This Row],[年度初]]),VLOOKUP(利益分析表[[#This Row],[年度初]],每月目標保費[],2)*12,"")</f>
        <v>300000</v>
      </c>
      <c r="E39" s="8">
        <f>IF(ISNUMBER(利益分析表[[#This Row],[年度初]]),SUMIF(保障需求[年期],"&gt;="&amp;利益分析表[[#This Row],[年度初]],保障需求[保障金額]),"")</f>
        <v>2000000</v>
      </c>
      <c r="F39" s="8">
        <f>IF(ISNUMBER(利益分析表[[#This Row],[年度初]]),G38*投資報酬率,"")</f>
        <v>67046.030213481485</v>
      </c>
      <c r="G39" s="8">
        <f>IF(ISNUMBER(利益分析表[[#This Row],[年度初]]),G38+利益分析表[[#This Row],[年繳目標保費]]+利益分析表[[#This Row],[投資收益]]-利益分析表[[#This Row],[危險保費]],"")</f>
        <v>4830181.3777789138</v>
      </c>
      <c r="H39" s="8">
        <f>IF(ISNUMBER(利益分析表[[#This Row],[年度初]]),利益分析表[[#This Row],[定期壽險保額]]+利益分析表[[#This Row],[帳戶價值]],"")</f>
        <v>6830181.3777789138</v>
      </c>
    </row>
    <row r="40" spans="1:8" x14ac:dyDescent="0.25">
      <c r="A40" s="7">
        <f t="shared" si="1"/>
        <v>23</v>
      </c>
      <c r="B40" s="4">
        <f>IF(利益分析表[[#This Row],[年度初]]="","",B39+1)</f>
        <v>52</v>
      </c>
      <c r="C40" s="8">
        <f>IF(ISNUMBER(利益分析表[[#This Row],[年度初]]),SUMIF(保障需求[年期],"&gt;="&amp;利益分析表[[#This Row],[年度初]],保障需求[危險保費]),"")</f>
        <v>6600</v>
      </c>
      <c r="D40" s="8">
        <f>IF(ISNUMBER(利益分析表[[#This Row],[年度初]]),VLOOKUP(利益分析表[[#This Row],[年度初]],每月目標保費[],2)*12,"")</f>
        <v>300000</v>
      </c>
      <c r="E40" s="8">
        <f>IF(ISNUMBER(利益分析表[[#This Row],[年度初]]),SUMIF(保障需求[年期],"&gt;="&amp;利益分析表[[#This Row],[年度初]],保障需求[保障金額]),"")</f>
        <v>2000000</v>
      </c>
      <c r="F40" s="8">
        <f>IF(ISNUMBER(利益分析表[[#This Row],[年度初]]),G39*投資報酬率,"")</f>
        <v>72452.720666683701</v>
      </c>
      <c r="G40" s="8">
        <f>IF(ISNUMBER(利益分析表[[#This Row],[年度初]]),G39+利益分析表[[#This Row],[年繳目標保費]]+利益分析表[[#This Row],[投資收益]]-利益分析表[[#This Row],[危險保費]],"")</f>
        <v>5196034.0984455971</v>
      </c>
      <c r="H40" s="8">
        <f>IF(ISNUMBER(利益分析表[[#This Row],[年度初]]),利益分析表[[#This Row],[定期壽險保額]]+利益分析表[[#This Row],[帳戶價值]],"")</f>
        <v>7196034.0984455971</v>
      </c>
    </row>
    <row r="41" spans="1:8" x14ac:dyDescent="0.25">
      <c r="A41" s="7">
        <f t="shared" si="1"/>
        <v>24</v>
      </c>
      <c r="B41" s="4">
        <f>IF(利益分析表[[#This Row],[年度初]]="","",B40+1)</f>
        <v>53</v>
      </c>
      <c r="C41" s="8">
        <f>IF(ISNUMBER(利益分析表[[#This Row],[年度初]]),SUMIF(保障需求[年期],"&gt;="&amp;利益分析表[[#This Row],[年度初]],保障需求[危險保費]),"")</f>
        <v>6600</v>
      </c>
      <c r="D41" s="8">
        <f>IF(ISNUMBER(利益分析表[[#This Row],[年度初]]),VLOOKUP(利益分析表[[#This Row],[年度初]],每月目標保費[],2)*12,"")</f>
        <v>300000</v>
      </c>
      <c r="E41" s="8">
        <f>IF(ISNUMBER(利益分析表[[#This Row],[年度初]]),SUMIF(保障需求[年期],"&gt;="&amp;利益分析表[[#This Row],[年度初]],保障需求[保障金額]),"")</f>
        <v>2000000</v>
      </c>
      <c r="F41" s="8">
        <f>IF(ISNUMBER(利益分析表[[#This Row],[年度初]]),G40*投資報酬率,"")</f>
        <v>77940.511476683954</v>
      </c>
      <c r="G41" s="8">
        <f>IF(ISNUMBER(利益分析表[[#This Row],[年度初]]),G40+利益分析表[[#This Row],[年繳目標保費]]+利益分析表[[#This Row],[投資收益]]-利益分析表[[#This Row],[危險保費]],"")</f>
        <v>5567374.6099222815</v>
      </c>
      <c r="H41" s="8">
        <f>IF(ISNUMBER(利益分析表[[#This Row],[年度初]]),利益分析表[[#This Row],[定期壽險保額]]+利益分析表[[#This Row],[帳戶價值]],"")</f>
        <v>7567374.6099222815</v>
      </c>
    </row>
    <row r="42" spans="1:8" x14ac:dyDescent="0.25">
      <c r="A42" s="7">
        <f t="shared" si="1"/>
        <v>25</v>
      </c>
      <c r="B42" s="4">
        <f>IF(利益分析表[[#This Row],[年度初]]="","",B41+1)</f>
        <v>54</v>
      </c>
      <c r="C42" s="8">
        <f>IF(ISNUMBER(利益分析表[[#This Row],[年度初]]),SUMIF(保障需求[年期],"&gt;="&amp;利益分析表[[#This Row],[年度初]],保障需求[危險保費]),"")</f>
        <v>6600</v>
      </c>
      <c r="D42" s="8">
        <f>IF(ISNUMBER(利益分析表[[#This Row],[年度初]]),VLOOKUP(利益分析表[[#This Row],[年度初]],每月目標保費[],2)*12,"")</f>
        <v>300000</v>
      </c>
      <c r="E42" s="8">
        <f>IF(ISNUMBER(利益分析表[[#This Row],[年度初]]),SUMIF(保障需求[年期],"&gt;="&amp;利益分析表[[#This Row],[年度初]],保障需求[保障金額]),"")</f>
        <v>2000000</v>
      </c>
      <c r="F42" s="8">
        <f>IF(ISNUMBER(利益分析表[[#This Row],[年度初]]),G41*投資報酬率,"")</f>
        <v>83510.619148834216</v>
      </c>
      <c r="G42" s="8">
        <f>IF(ISNUMBER(利益分析表[[#This Row],[年度初]]),G41+利益分析表[[#This Row],[年繳目標保費]]+利益分析表[[#This Row],[投資收益]]-利益分析表[[#This Row],[危險保費]],"")</f>
        <v>5944285.2290711161</v>
      </c>
      <c r="H42" s="8">
        <f>IF(ISNUMBER(利益分析表[[#This Row],[年度初]]),利益分析表[[#This Row],[定期壽險保額]]+利益分析表[[#This Row],[帳戶價值]],"")</f>
        <v>7944285.2290711161</v>
      </c>
    </row>
    <row r="43" spans="1:8" x14ac:dyDescent="0.25">
      <c r="A43" s="7">
        <f t="shared" si="1"/>
        <v>26</v>
      </c>
      <c r="B43" s="4">
        <f>IF(利益分析表[[#This Row],[年度初]]="","",B42+1)</f>
        <v>55</v>
      </c>
      <c r="C43" s="8">
        <f>IF(ISNUMBER(利益分析表[[#This Row],[年度初]]),SUMIF(保障需求[年期],"&gt;="&amp;利益分析表[[#This Row],[年度初]],保障需求[危險保費]),"")</f>
        <v>0</v>
      </c>
      <c r="D43" s="8">
        <f>IF(ISNUMBER(利益分析表[[#This Row],[年度初]]),VLOOKUP(利益分析表[[#This Row],[年度初]],每月目標保費[],2)*12,"")</f>
        <v>300000</v>
      </c>
      <c r="E43" s="8">
        <f>IF(ISNUMBER(利益分析表[[#This Row],[年度初]]),SUMIF(保障需求[年期],"&gt;="&amp;利益分析表[[#This Row],[年度初]],保障需求[保障金額]),"")</f>
        <v>0</v>
      </c>
      <c r="F43" s="8">
        <f>IF(ISNUMBER(利益分析表[[#This Row],[年度初]]),G42*投資報酬率,"")</f>
        <v>89164.278436066743</v>
      </c>
      <c r="G43" s="8">
        <f>IF(ISNUMBER(利益分析表[[#This Row],[年度初]]),G42+利益分析表[[#This Row],[年繳目標保費]]+利益分析表[[#This Row],[投資收益]]-利益分析表[[#This Row],[危險保費]],"")</f>
        <v>6333449.5075071827</v>
      </c>
      <c r="H43" s="8">
        <f>IF(ISNUMBER(利益分析表[[#This Row],[年度初]]),利益分析表[[#This Row],[定期壽險保額]]+利益分析表[[#This Row],[帳戶價值]],"")</f>
        <v>6333449.5075071827</v>
      </c>
    </row>
    <row r="44" spans="1:8" x14ac:dyDescent="0.25">
      <c r="A44" s="7">
        <f t="shared" si="1"/>
        <v>27</v>
      </c>
      <c r="B44" s="4">
        <f>IF(利益分析表[[#This Row],[年度初]]="","",B43+1)</f>
        <v>56</v>
      </c>
      <c r="C44" s="8">
        <f>IF(ISNUMBER(利益分析表[[#This Row],[年度初]]),SUMIF(保障需求[年期],"&gt;="&amp;利益分析表[[#This Row],[年度初]],保障需求[危險保費]),"")</f>
        <v>0</v>
      </c>
      <c r="D44" s="8">
        <f>IF(ISNUMBER(利益分析表[[#This Row],[年度初]]),VLOOKUP(利益分析表[[#This Row],[年度初]],每月目標保費[],2)*12,"")</f>
        <v>300000</v>
      </c>
      <c r="E44" s="8">
        <f>IF(ISNUMBER(利益分析表[[#This Row],[年度初]]),SUMIF(保障需求[年期],"&gt;="&amp;利益分析表[[#This Row],[年度初]],保障需求[保障金額]),"")</f>
        <v>0</v>
      </c>
      <c r="F44" s="8">
        <f>IF(ISNUMBER(利益分析表[[#This Row],[年度初]]),G43*投資報酬率,"")</f>
        <v>95001.742612607733</v>
      </c>
      <c r="G44" s="8">
        <f>IF(ISNUMBER(利益分析表[[#This Row],[年度初]]),G43+利益分析表[[#This Row],[年繳目標保費]]+利益分析表[[#This Row],[投資收益]]-利益分析表[[#This Row],[危險保費]],"")</f>
        <v>6728451.2501197904</v>
      </c>
      <c r="H44" s="8">
        <f>IF(ISNUMBER(利益分析表[[#This Row],[年度初]]),利益分析表[[#This Row],[定期壽險保額]]+利益分析表[[#This Row],[帳戶價值]],"")</f>
        <v>6728451.2501197904</v>
      </c>
    </row>
    <row r="45" spans="1:8" x14ac:dyDescent="0.25">
      <c r="A45" s="7">
        <f t="shared" si="1"/>
        <v>28</v>
      </c>
      <c r="B45" s="4">
        <f>IF(利益分析表[[#This Row],[年度初]]="","",B44+1)</f>
        <v>57</v>
      </c>
      <c r="C45" s="8">
        <f>IF(ISNUMBER(利益分析表[[#This Row],[年度初]]),SUMIF(保障需求[年期],"&gt;="&amp;利益分析表[[#This Row],[年度初]],保障需求[危險保費]),"")</f>
        <v>0</v>
      </c>
      <c r="D45" s="8">
        <f>IF(ISNUMBER(利益分析表[[#This Row],[年度初]]),VLOOKUP(利益分析表[[#This Row],[年度初]],每月目標保費[],2)*12,"")</f>
        <v>300000</v>
      </c>
      <c r="E45" s="8">
        <f>IF(ISNUMBER(利益分析表[[#This Row],[年度初]]),SUMIF(保障需求[年期],"&gt;="&amp;利益分析表[[#This Row],[年度初]],保障需求[保障金額]),"")</f>
        <v>0</v>
      </c>
      <c r="F45" s="8">
        <f>IF(ISNUMBER(利益分析表[[#This Row],[年度初]]),G44*投資報酬率,"")</f>
        <v>100926.76875179686</v>
      </c>
      <c r="G45" s="8">
        <f>IF(ISNUMBER(利益分析表[[#This Row],[年度初]]),G44+利益分析表[[#This Row],[年繳目標保費]]+利益分析表[[#This Row],[投資收益]]-利益分析表[[#This Row],[危險保費]],"")</f>
        <v>7129378.0188715877</v>
      </c>
      <c r="H45" s="8">
        <f>IF(ISNUMBER(利益分析表[[#This Row],[年度初]]),利益分析表[[#This Row],[定期壽險保額]]+利益分析表[[#This Row],[帳戶價值]],"")</f>
        <v>7129378.0188715877</v>
      </c>
    </row>
    <row r="46" spans="1:8" x14ac:dyDescent="0.25">
      <c r="A46" s="7">
        <f t="shared" si="1"/>
        <v>29</v>
      </c>
      <c r="B46" s="4">
        <f>IF(利益分析表[[#This Row],[年度初]]="","",B45+1)</f>
        <v>58</v>
      </c>
      <c r="C46" s="8">
        <f>IF(ISNUMBER(利益分析表[[#This Row],[年度初]]),SUMIF(保障需求[年期],"&gt;="&amp;利益分析表[[#This Row],[年度初]],保障需求[危險保費]),"")</f>
        <v>0</v>
      </c>
      <c r="D46" s="8">
        <f>IF(ISNUMBER(利益分析表[[#This Row],[年度初]]),VLOOKUP(利益分析表[[#This Row],[年度初]],每月目標保費[],2)*12,"")</f>
        <v>300000</v>
      </c>
      <c r="E46" s="8">
        <f>IF(ISNUMBER(利益分析表[[#This Row],[年度初]]),SUMIF(保障需求[年期],"&gt;="&amp;利益分析表[[#This Row],[年度初]],保障需求[保障金額]),"")</f>
        <v>0</v>
      </c>
      <c r="F46" s="8">
        <f>IF(ISNUMBER(利益分析表[[#This Row],[年度初]]),G45*投資報酬率,"")</f>
        <v>106940.67028307381</v>
      </c>
      <c r="G46" s="8">
        <f>IF(ISNUMBER(利益分析表[[#This Row],[年度初]]),G45+利益分析表[[#This Row],[年繳目標保費]]+利益分析表[[#This Row],[投資收益]]-利益分析表[[#This Row],[危險保費]],"")</f>
        <v>7536318.6891546613</v>
      </c>
      <c r="H46" s="8">
        <f>IF(ISNUMBER(利益分析表[[#This Row],[年度初]]),利益分析表[[#This Row],[定期壽險保額]]+利益分析表[[#This Row],[帳戶價值]],"")</f>
        <v>7536318.6891546613</v>
      </c>
    </row>
    <row r="47" spans="1:8" x14ac:dyDescent="0.25">
      <c r="A47" s="7">
        <f t="shared" si="1"/>
        <v>30</v>
      </c>
      <c r="B47" s="4">
        <f>IF(利益分析表[[#This Row],[年度初]]="","",B46+1)</f>
        <v>59</v>
      </c>
      <c r="C47" s="8">
        <f>IF(ISNUMBER(利益分析表[[#This Row],[年度初]]),SUMIF(保障需求[年期],"&gt;="&amp;利益分析表[[#This Row],[年度初]],保障需求[危險保費]),"")</f>
        <v>0</v>
      </c>
      <c r="D47" s="8">
        <f>IF(ISNUMBER(利益分析表[[#This Row],[年度初]]),VLOOKUP(利益分析表[[#This Row],[年度初]],每月目標保費[],2)*12,"")</f>
        <v>300000</v>
      </c>
      <c r="E47" s="8">
        <f>IF(ISNUMBER(利益分析表[[#This Row],[年度初]]),SUMIF(保障需求[年期],"&gt;="&amp;利益分析表[[#This Row],[年度初]],保障需求[保障金額]),"")</f>
        <v>0</v>
      </c>
      <c r="F47" s="8">
        <f>IF(ISNUMBER(利益分析表[[#This Row],[年度初]]),G46*投資報酬率,"")</f>
        <v>113044.78033731991</v>
      </c>
      <c r="G47" s="8">
        <f>IF(ISNUMBER(利益分析表[[#This Row],[年度初]]),G46+利益分析表[[#This Row],[年繳目標保費]]+利益分析表[[#This Row],[投資收益]]-利益分析表[[#This Row],[危險保費]],"")</f>
        <v>7949363.469491981</v>
      </c>
      <c r="H47" s="8">
        <f>IF(ISNUMBER(利益分析表[[#This Row],[年度初]]),利益分析表[[#This Row],[定期壽險保額]]+利益分析表[[#This Row],[帳戶價值]],"")</f>
        <v>7949363.469491981</v>
      </c>
    </row>
    <row r="48" spans="1:8" x14ac:dyDescent="0.25">
      <c r="A48" s="7">
        <f t="shared" si="1"/>
        <v>31</v>
      </c>
      <c r="B48" s="4">
        <f>IF(利益分析表[[#This Row],[年度初]]="","",B47+1)</f>
        <v>60</v>
      </c>
      <c r="C48" s="8">
        <f>IF(ISNUMBER(利益分析表[[#This Row],[年度初]]),SUMIF(保障需求[年期],"&gt;="&amp;利益分析表[[#This Row],[年度初]],保障需求[危險保費]),"")</f>
        <v>0</v>
      </c>
      <c r="D48" s="8">
        <f>IF(ISNUMBER(利益分析表[[#This Row],[年度初]]),VLOOKUP(利益分析表[[#This Row],[年度初]],每月目標保費[],2)*12,"")</f>
        <v>300000</v>
      </c>
      <c r="E48" s="8">
        <f>IF(ISNUMBER(利益分析表[[#This Row],[年度初]]),SUMIF(保障需求[年期],"&gt;="&amp;利益分析表[[#This Row],[年度初]],保障需求[保障金額]),"")</f>
        <v>0</v>
      </c>
      <c r="F48" s="8">
        <f>IF(ISNUMBER(利益分析表[[#This Row],[年度初]]),G47*投資報酬率,"")</f>
        <v>119240.45204237971</v>
      </c>
      <c r="G48" s="8">
        <f>IF(ISNUMBER(利益分析表[[#This Row],[年度初]]),G47+利益分析表[[#This Row],[年繳目標保費]]+利益分析表[[#This Row],[投資收益]]-利益分析表[[#This Row],[危險保費]],"")</f>
        <v>8368603.9215343604</v>
      </c>
      <c r="H48" s="8">
        <f>IF(ISNUMBER(利益分析表[[#This Row],[年度初]]),利益分析表[[#This Row],[定期壽險保額]]+利益分析表[[#This Row],[帳戶價值]],"")</f>
        <v>8368603.9215343604</v>
      </c>
    </row>
    <row r="49" spans="1:8" x14ac:dyDescent="0.25">
      <c r="A49" s="7">
        <f t="shared" si="1"/>
        <v>32</v>
      </c>
      <c r="B49" s="4">
        <f>IF(利益分析表[[#This Row],[年度初]]="","",B48+1)</f>
        <v>61</v>
      </c>
      <c r="C49" s="8">
        <f>IF(ISNUMBER(利益分析表[[#This Row],[年度初]]),SUMIF(保障需求[年期],"&gt;="&amp;利益分析表[[#This Row],[年度初]],保障需求[危險保費]),"")</f>
        <v>0</v>
      </c>
      <c r="D49" s="8">
        <f>IF(ISNUMBER(利益分析表[[#This Row],[年度初]]),VLOOKUP(利益分析表[[#This Row],[年度初]],每月目標保費[],2)*12,"")</f>
        <v>300000</v>
      </c>
      <c r="E49" s="8">
        <f>IF(ISNUMBER(利益分析表[[#This Row],[年度初]]),SUMIF(保障需求[年期],"&gt;="&amp;利益分析表[[#This Row],[年度初]],保障需求[保障金額]),"")</f>
        <v>0</v>
      </c>
      <c r="F49" s="8">
        <f>IF(ISNUMBER(利益分析表[[#This Row],[年度初]]),G48*投資報酬率,"")</f>
        <v>125529.0588230154</v>
      </c>
      <c r="G49" s="8">
        <f>IF(ISNUMBER(利益分析表[[#This Row],[年度初]]),G48+利益分析表[[#This Row],[年繳目標保費]]+利益分析表[[#This Row],[投資收益]]-利益分析表[[#This Row],[危險保費]],"")</f>
        <v>8794132.980357375</v>
      </c>
      <c r="H49" s="8">
        <f>IF(ISNUMBER(利益分析表[[#This Row],[年度初]]),利益分析表[[#This Row],[定期壽險保額]]+利益分析表[[#This Row],[帳戶價值]],"")</f>
        <v>8794132.980357375</v>
      </c>
    </row>
    <row r="50" spans="1:8" x14ac:dyDescent="0.25">
      <c r="A50" s="7">
        <f t="shared" si="1"/>
        <v>33</v>
      </c>
      <c r="B50" s="4">
        <f>IF(利益分析表[[#This Row],[年度初]]="","",B49+1)</f>
        <v>62</v>
      </c>
      <c r="C50" s="8">
        <f>IF(ISNUMBER(利益分析表[[#This Row],[年度初]]),SUMIF(保障需求[年期],"&gt;="&amp;利益分析表[[#This Row],[年度初]],保障需求[危險保費]),"")</f>
        <v>0</v>
      </c>
      <c r="D50" s="8">
        <f>IF(ISNUMBER(利益分析表[[#This Row],[年度初]]),VLOOKUP(利益分析表[[#This Row],[年度初]],每月目標保費[],2)*12,"")</f>
        <v>300000</v>
      </c>
      <c r="E50" s="8">
        <f>IF(ISNUMBER(利益分析表[[#This Row],[年度初]]),SUMIF(保障需求[年期],"&gt;="&amp;利益分析表[[#This Row],[年度初]],保障需求[保障金額]),"")</f>
        <v>0</v>
      </c>
      <c r="F50" s="8">
        <f>IF(ISNUMBER(利益分析表[[#This Row],[年度初]]),G49*投資報酬率,"")</f>
        <v>131911.99470536062</v>
      </c>
      <c r="G50" s="8">
        <f>IF(ISNUMBER(利益分析表[[#This Row],[年度初]]),G49+利益分析表[[#This Row],[年繳目標保費]]+利益分析表[[#This Row],[投資收益]]-利益分析表[[#This Row],[危險保費]],"")</f>
        <v>9226044.9750627354</v>
      </c>
      <c r="H50" s="8">
        <f>IF(ISNUMBER(利益分析表[[#This Row],[年度初]]),利益分析表[[#This Row],[定期壽險保額]]+利益分析表[[#This Row],[帳戶價值]],"")</f>
        <v>9226044.9750627354</v>
      </c>
    </row>
    <row r="51" spans="1:8" x14ac:dyDescent="0.25">
      <c r="A51" s="7">
        <f t="shared" si="1"/>
        <v>34</v>
      </c>
      <c r="B51" s="4">
        <f>IF(利益分析表[[#This Row],[年度初]]="","",B50+1)</f>
        <v>63</v>
      </c>
      <c r="C51" s="8">
        <f>IF(ISNUMBER(利益分析表[[#This Row],[年度初]]),SUMIF(保障需求[年期],"&gt;="&amp;利益分析表[[#This Row],[年度初]],保障需求[危險保費]),"")</f>
        <v>0</v>
      </c>
      <c r="D51" s="8">
        <f>IF(ISNUMBER(利益分析表[[#This Row],[年度初]]),VLOOKUP(利益分析表[[#This Row],[年度初]],每月目標保費[],2)*12,"")</f>
        <v>300000</v>
      </c>
      <c r="E51" s="8">
        <f>IF(ISNUMBER(利益分析表[[#This Row],[年度初]]),SUMIF(保障需求[年期],"&gt;="&amp;利益分析表[[#This Row],[年度初]],保障需求[保障金額]),"")</f>
        <v>0</v>
      </c>
      <c r="F51" s="8">
        <f>IF(ISNUMBER(利益分析表[[#This Row],[年度初]]),G50*投資報酬率,"")</f>
        <v>138390.67462594103</v>
      </c>
      <c r="G51" s="8">
        <f>IF(ISNUMBER(利益分析表[[#This Row],[年度初]]),G50+利益分析表[[#This Row],[年繳目標保費]]+利益分析表[[#This Row],[投資收益]]-利益分析表[[#This Row],[危險保費]],"")</f>
        <v>9664435.649688676</v>
      </c>
      <c r="H51" s="8">
        <f>IF(ISNUMBER(利益分析表[[#This Row],[年度初]]),利益分析表[[#This Row],[定期壽險保額]]+利益分析表[[#This Row],[帳戶價值]],"")</f>
        <v>9664435.649688676</v>
      </c>
    </row>
    <row r="52" spans="1:8" x14ac:dyDescent="0.25">
      <c r="A52" s="7">
        <f t="shared" si="1"/>
        <v>35</v>
      </c>
      <c r="B52" s="4">
        <f>IF(利益分析表[[#This Row],[年度初]]="","",B51+1)</f>
        <v>64</v>
      </c>
      <c r="C52" s="8">
        <f>IF(ISNUMBER(利益分析表[[#This Row],[年度初]]),SUMIF(保障需求[年期],"&gt;="&amp;利益分析表[[#This Row],[年度初]],保障需求[危險保費]),"")</f>
        <v>0</v>
      </c>
      <c r="D52" s="8">
        <f>IF(ISNUMBER(利益分析表[[#This Row],[年度初]]),VLOOKUP(利益分析表[[#This Row],[年度初]],每月目標保費[],2)*12,"")</f>
        <v>0</v>
      </c>
      <c r="E52" s="8">
        <f>IF(ISNUMBER(利益分析表[[#This Row],[年度初]]),SUMIF(保障需求[年期],"&gt;="&amp;利益分析表[[#This Row],[年度初]],保障需求[保障金額]),"")</f>
        <v>0</v>
      </c>
      <c r="F52" s="8">
        <f>IF(ISNUMBER(利益分析表[[#This Row],[年度初]]),G51*投資報酬率,"")</f>
        <v>144966.53474533014</v>
      </c>
      <c r="G52" s="8">
        <f>IF(ISNUMBER(利益分析表[[#This Row],[年度初]]),G51+利益分析表[[#This Row],[年繳目標保費]]+利益分析表[[#This Row],[投資收益]]-利益分析表[[#This Row],[危險保費]],"")</f>
        <v>9809402.184434006</v>
      </c>
      <c r="H52" s="8">
        <f>IF(ISNUMBER(利益分析表[[#This Row],[年度初]]),利益分析表[[#This Row],[定期壽險保額]]+利益分析表[[#This Row],[帳戶價值]],"")</f>
        <v>9809402.184434006</v>
      </c>
    </row>
    <row r="53" spans="1:8" x14ac:dyDescent="0.25">
      <c r="A53" s="7">
        <f t="shared" si="1"/>
        <v>36</v>
      </c>
      <c r="B53" s="4">
        <f>IF(利益分析表[[#This Row],[年度初]]="","",B52+1)</f>
        <v>65</v>
      </c>
      <c r="C53" s="8">
        <f>IF(ISNUMBER(利益分析表[[#This Row],[年度初]]),SUMIF(保障需求[年期],"&gt;="&amp;利益分析表[[#This Row],[年度初]],保障需求[危險保費]),"")</f>
        <v>0</v>
      </c>
      <c r="D53" s="8">
        <f>IF(ISNUMBER(利益分析表[[#This Row],[年度初]]),VLOOKUP(利益分析表[[#This Row],[年度初]],每月目標保費[],2)*12,"")</f>
        <v>0</v>
      </c>
      <c r="E53" s="8">
        <f>IF(ISNUMBER(利益分析表[[#This Row],[年度初]]),SUMIF(保障需求[年期],"&gt;="&amp;利益分析表[[#This Row],[年度初]],保障需求[保障金額]),"")</f>
        <v>0</v>
      </c>
      <c r="F53" s="8">
        <f>IF(ISNUMBER(利益分析表[[#This Row],[年度初]]),G52*投資報酬率,"")</f>
        <v>147141.03276651009</v>
      </c>
      <c r="G53" s="8">
        <f>IF(ISNUMBER(利益分析表[[#This Row],[年度初]]),G52+利益分析表[[#This Row],[年繳目標保費]]+利益分析表[[#This Row],[投資收益]]-利益分析表[[#This Row],[危險保費]],"")</f>
        <v>9956543.2172005158</v>
      </c>
      <c r="H53" s="8">
        <f>IF(ISNUMBER(利益分析表[[#This Row],[年度初]]),利益分析表[[#This Row],[定期壽險保額]]+利益分析表[[#This Row],[帳戶價值]],"")</f>
        <v>9956543.2172005158</v>
      </c>
    </row>
    <row r="54" spans="1:8" x14ac:dyDescent="0.25">
      <c r="A54" s="7">
        <f t="shared" si="1"/>
        <v>37</v>
      </c>
      <c r="B54" s="4">
        <f>IF(利益分析表[[#This Row],[年度初]]="","",B53+1)</f>
        <v>66</v>
      </c>
      <c r="C54" s="8">
        <f>IF(ISNUMBER(利益分析表[[#This Row],[年度初]]),SUMIF(保障需求[年期],"&gt;="&amp;利益分析表[[#This Row],[年度初]],保障需求[危險保費]),"")</f>
        <v>0</v>
      </c>
      <c r="D54" s="8">
        <f>IF(ISNUMBER(利益分析表[[#This Row],[年度初]]),VLOOKUP(利益分析表[[#This Row],[年度初]],每月目標保費[],2)*12,"")</f>
        <v>0</v>
      </c>
      <c r="E54" s="8">
        <f>IF(ISNUMBER(利益分析表[[#This Row],[年度初]]),SUMIF(保障需求[年期],"&gt;="&amp;利益分析表[[#This Row],[年度初]],保障需求[保障金額]),"")</f>
        <v>0</v>
      </c>
      <c r="F54" s="8">
        <f>IF(ISNUMBER(利益分析表[[#This Row],[年度初]]),G53*投資報酬率,"")</f>
        <v>149348.14825800774</v>
      </c>
      <c r="G54" s="8">
        <f>IF(ISNUMBER(利益分析表[[#This Row],[年度初]]),G53+利益分析表[[#This Row],[年繳目標保費]]+利益分析表[[#This Row],[投資收益]]-利益分析表[[#This Row],[危險保費]],"")</f>
        <v>10105891.365458524</v>
      </c>
      <c r="H54" s="8">
        <f>IF(ISNUMBER(利益分析表[[#This Row],[年度初]]),利益分析表[[#This Row],[定期壽險保額]]+利益分析表[[#This Row],[帳戶價值]],"")</f>
        <v>10105891.365458524</v>
      </c>
    </row>
    <row r="55" spans="1:8" x14ac:dyDescent="0.25">
      <c r="A55" s="7">
        <f t="shared" si="1"/>
        <v>38</v>
      </c>
      <c r="B55" s="4">
        <f>IF(利益分析表[[#This Row],[年度初]]="","",B54+1)</f>
        <v>67</v>
      </c>
      <c r="C55" s="8">
        <f>IF(ISNUMBER(利益分析表[[#This Row],[年度初]]),SUMIF(保障需求[年期],"&gt;="&amp;利益分析表[[#This Row],[年度初]],保障需求[危險保費]),"")</f>
        <v>0</v>
      </c>
      <c r="D55" s="8">
        <f>IF(ISNUMBER(利益分析表[[#This Row],[年度初]]),VLOOKUP(利益分析表[[#This Row],[年度初]],每月目標保費[],2)*12,"")</f>
        <v>0</v>
      </c>
      <c r="E55" s="8">
        <f>IF(ISNUMBER(利益分析表[[#This Row],[年度初]]),SUMIF(保障需求[年期],"&gt;="&amp;利益分析表[[#This Row],[年度初]],保障需求[保障金額]),"")</f>
        <v>0</v>
      </c>
      <c r="F55" s="8">
        <f>IF(ISNUMBER(利益分析表[[#This Row],[年度初]]),G54*投資報酬率,"")</f>
        <v>151588.37048187785</v>
      </c>
      <c r="G55" s="8">
        <f>IF(ISNUMBER(利益分析表[[#This Row],[年度初]]),G54+利益分析表[[#This Row],[年繳目標保費]]+利益分析表[[#This Row],[投資收益]]-利益分析表[[#This Row],[危險保費]],"")</f>
        <v>10257479.735940402</v>
      </c>
      <c r="H55" s="8">
        <f>IF(ISNUMBER(利益分析表[[#This Row],[年度初]]),利益分析表[[#This Row],[定期壽險保額]]+利益分析表[[#This Row],[帳戶價值]],"")</f>
        <v>10257479.735940402</v>
      </c>
    </row>
    <row r="56" spans="1:8" x14ac:dyDescent="0.25">
      <c r="A56" s="7">
        <f t="shared" si="1"/>
        <v>39</v>
      </c>
      <c r="B56" s="4">
        <f>IF(利益分析表[[#This Row],[年度初]]="","",B55+1)</f>
        <v>68</v>
      </c>
      <c r="C56" s="8">
        <f>IF(ISNUMBER(利益分析表[[#This Row],[年度初]]),SUMIF(保障需求[年期],"&gt;="&amp;利益分析表[[#This Row],[年度初]],保障需求[危險保費]),"")</f>
        <v>0</v>
      </c>
      <c r="D56" s="8">
        <f>IF(ISNUMBER(利益分析表[[#This Row],[年度初]]),VLOOKUP(利益分析表[[#This Row],[年度初]],每月目標保費[],2)*12,"")</f>
        <v>0</v>
      </c>
      <c r="E56" s="8">
        <f>IF(ISNUMBER(利益分析表[[#This Row],[年度初]]),SUMIF(保障需求[年期],"&gt;="&amp;利益分析表[[#This Row],[年度初]],保障需求[保障金額]),"")</f>
        <v>0</v>
      </c>
      <c r="F56" s="8">
        <f>IF(ISNUMBER(利益分析表[[#This Row],[年度初]]),G55*投資報酬率,"")</f>
        <v>153862.19603910603</v>
      </c>
      <c r="G56" s="8">
        <f>IF(ISNUMBER(利益分析表[[#This Row],[年度初]]),G55+利益分析表[[#This Row],[年繳目標保費]]+利益分析表[[#This Row],[投資收益]]-利益分析表[[#This Row],[危險保費]],"")</f>
        <v>10411341.931979509</v>
      </c>
      <c r="H56" s="8">
        <f>IF(ISNUMBER(利益分析表[[#This Row],[年度初]]),利益分析表[[#This Row],[定期壽險保額]]+利益分析表[[#This Row],[帳戶價值]],"")</f>
        <v>10411341.931979509</v>
      </c>
    </row>
    <row r="57" spans="1:8" x14ac:dyDescent="0.25">
      <c r="A57" s="7">
        <f t="shared" si="1"/>
        <v>40</v>
      </c>
      <c r="B57" s="4">
        <f>IF(利益分析表[[#This Row],[年度初]]="","",B56+1)</f>
        <v>69</v>
      </c>
      <c r="C57" s="8">
        <f>IF(ISNUMBER(利益分析表[[#This Row],[年度初]]),SUMIF(保障需求[年期],"&gt;="&amp;利益分析表[[#This Row],[年度初]],保障需求[危險保費]),"")</f>
        <v>0</v>
      </c>
      <c r="D57" s="8">
        <f>IF(ISNUMBER(利益分析表[[#This Row],[年度初]]),VLOOKUP(利益分析表[[#This Row],[年度初]],每月目標保費[],2)*12,"")</f>
        <v>0</v>
      </c>
      <c r="E57" s="8">
        <f>IF(ISNUMBER(利益分析表[[#This Row],[年度初]]),SUMIF(保障需求[年期],"&gt;="&amp;利益分析表[[#This Row],[年度初]],保障需求[保障金額]),"")</f>
        <v>0</v>
      </c>
      <c r="F57" s="8">
        <f>IF(ISNUMBER(利益分析表[[#This Row],[年度初]]),G56*投資報酬率,"")</f>
        <v>156170.12897969264</v>
      </c>
      <c r="G57" s="8">
        <f>IF(ISNUMBER(利益分析表[[#This Row],[年度初]]),G56+利益分析表[[#This Row],[年繳目標保費]]+利益分析表[[#This Row],[投資收益]]-利益分析表[[#This Row],[危險保費]],"")</f>
        <v>10567512.060959201</v>
      </c>
      <c r="H57" s="8">
        <f>IF(ISNUMBER(利益分析表[[#This Row],[年度初]]),利益分析表[[#This Row],[定期壽險保額]]+利益分析表[[#This Row],[帳戶價值]],"")</f>
        <v>10567512.060959201</v>
      </c>
    </row>
    <row r="58" spans="1:8" x14ac:dyDescent="0.25">
      <c r="A58" s="7">
        <f t="shared" si="1"/>
        <v>41</v>
      </c>
      <c r="B58" s="4">
        <f>IF(利益分析表[[#This Row],[年度初]]="","",B57+1)</f>
        <v>70</v>
      </c>
      <c r="C58" s="8">
        <f>IF(ISNUMBER(利益分析表[[#This Row],[年度初]]),SUMIF(保障需求[年期],"&gt;="&amp;利益分析表[[#This Row],[年度初]],保障需求[危險保費]),"")</f>
        <v>0</v>
      </c>
      <c r="D58" s="8">
        <f>IF(ISNUMBER(利益分析表[[#This Row],[年度初]]),VLOOKUP(利益分析表[[#This Row],[年度初]],每月目標保費[],2)*12,"")</f>
        <v>0</v>
      </c>
      <c r="E58" s="8">
        <f>IF(ISNUMBER(利益分析表[[#This Row],[年度初]]),SUMIF(保障需求[年期],"&gt;="&amp;利益分析表[[#This Row],[年度初]],保障需求[保障金額]),"")</f>
        <v>0</v>
      </c>
      <c r="F58" s="8">
        <f>IF(ISNUMBER(利益分析表[[#This Row],[年度初]]),G57*投資報酬率,"")</f>
        <v>158512.68091438801</v>
      </c>
      <c r="G58" s="8">
        <f>IF(ISNUMBER(利益分析表[[#This Row],[年度初]]),G57+利益分析表[[#This Row],[年繳目標保費]]+利益分析表[[#This Row],[投資收益]]-利益分析表[[#This Row],[危險保費]],"")</f>
        <v>10726024.741873588</v>
      </c>
      <c r="H58" s="8">
        <f>IF(ISNUMBER(利益分析表[[#This Row],[年度初]]),利益分析表[[#This Row],[定期壽險保額]]+利益分析表[[#This Row],[帳戶價值]],"")</f>
        <v>10726024.741873588</v>
      </c>
    </row>
    <row r="59" spans="1:8" x14ac:dyDescent="0.25">
      <c r="A59" s="7">
        <f t="shared" si="1"/>
        <v>42</v>
      </c>
      <c r="B59" s="4">
        <f>IF(利益分析表[[#This Row],[年度初]]="","",B58+1)</f>
        <v>71</v>
      </c>
      <c r="C59" s="8">
        <f>IF(ISNUMBER(利益分析表[[#This Row],[年度初]]),SUMIF(保障需求[年期],"&gt;="&amp;利益分析表[[#This Row],[年度初]],保障需求[危險保費]),"")</f>
        <v>0</v>
      </c>
      <c r="D59" s="8">
        <f>IF(ISNUMBER(利益分析表[[#This Row],[年度初]]),VLOOKUP(利益分析表[[#This Row],[年度初]],每月目標保費[],2)*12,"")</f>
        <v>0</v>
      </c>
      <c r="E59" s="8">
        <f>IF(ISNUMBER(利益分析表[[#This Row],[年度初]]),SUMIF(保障需求[年期],"&gt;="&amp;利益分析表[[#This Row],[年度初]],保障需求[保障金額]),"")</f>
        <v>0</v>
      </c>
      <c r="F59" s="8">
        <f>IF(ISNUMBER(利益分析表[[#This Row],[年度初]]),G58*投資報酬率,"")</f>
        <v>160890.37112810381</v>
      </c>
      <c r="G59" s="8">
        <f>IF(ISNUMBER(利益分析表[[#This Row],[年度初]]),G58+利益分析表[[#This Row],[年繳目標保費]]+利益分析表[[#This Row],[投資收益]]-利益分析表[[#This Row],[危險保費]],"")</f>
        <v>10886915.113001693</v>
      </c>
      <c r="H59" s="8">
        <f>IF(ISNUMBER(利益分析表[[#This Row],[年度初]]),利益分析表[[#This Row],[定期壽險保額]]+利益分析表[[#This Row],[帳戶價值]],"")</f>
        <v>10886915.113001693</v>
      </c>
    </row>
    <row r="60" spans="1:8" x14ac:dyDescent="0.25">
      <c r="A60" s="7">
        <f t="shared" si="1"/>
        <v>43</v>
      </c>
      <c r="B60" s="4">
        <f>IF(利益分析表[[#This Row],[年度初]]="","",B59+1)</f>
        <v>72</v>
      </c>
      <c r="C60" s="8">
        <f>IF(ISNUMBER(利益分析表[[#This Row],[年度初]]),SUMIF(保障需求[年期],"&gt;="&amp;利益分析表[[#This Row],[年度初]],保障需求[危險保費]),"")</f>
        <v>0</v>
      </c>
      <c r="D60" s="8">
        <f>IF(ISNUMBER(利益分析表[[#This Row],[年度初]]),VLOOKUP(利益分析表[[#This Row],[年度初]],每月目標保費[],2)*12,"")</f>
        <v>0</v>
      </c>
      <c r="E60" s="8">
        <f>IF(ISNUMBER(利益分析表[[#This Row],[年度初]]),SUMIF(保障需求[年期],"&gt;="&amp;利益分析表[[#This Row],[年度初]],保障需求[保障金額]),"")</f>
        <v>0</v>
      </c>
      <c r="F60" s="8">
        <f>IF(ISNUMBER(利益分析表[[#This Row],[年度初]]),G59*投資報酬率,"")</f>
        <v>163303.7266950254</v>
      </c>
      <c r="G60" s="8">
        <f>IF(ISNUMBER(利益分析表[[#This Row],[年度初]]),G59+利益分析表[[#This Row],[年繳目標保費]]+利益分析表[[#This Row],[投資收益]]-利益分析表[[#This Row],[危險保費]],"")</f>
        <v>11050218.839696718</v>
      </c>
      <c r="H60" s="8">
        <f>IF(ISNUMBER(利益分析表[[#This Row],[年度初]]),利益分析表[[#This Row],[定期壽險保額]]+利益分析表[[#This Row],[帳戶價值]],"")</f>
        <v>11050218.839696718</v>
      </c>
    </row>
    <row r="61" spans="1:8" x14ac:dyDescent="0.25">
      <c r="A61" s="7">
        <f t="shared" si="1"/>
        <v>44</v>
      </c>
      <c r="B61" s="4">
        <f>IF(利益分析表[[#This Row],[年度初]]="","",B60+1)</f>
        <v>73</v>
      </c>
      <c r="C61" s="8">
        <f>IF(ISNUMBER(利益分析表[[#This Row],[年度初]]),SUMIF(保障需求[年期],"&gt;="&amp;利益分析表[[#This Row],[年度初]],保障需求[危險保費]),"")</f>
        <v>0</v>
      </c>
      <c r="D61" s="8">
        <f>IF(ISNUMBER(利益分析表[[#This Row],[年度初]]),VLOOKUP(利益分析表[[#This Row],[年度初]],每月目標保費[],2)*12,"")</f>
        <v>0</v>
      </c>
      <c r="E61" s="8">
        <f>IF(ISNUMBER(利益分析表[[#This Row],[年度初]]),SUMIF(保障需求[年期],"&gt;="&amp;利益分析表[[#This Row],[年度初]],保障需求[保障金額]),"")</f>
        <v>0</v>
      </c>
      <c r="F61" s="8">
        <f>IF(ISNUMBER(利益分析表[[#This Row],[年度初]]),G60*投資報酬率,"")</f>
        <v>165753.28259545076</v>
      </c>
      <c r="G61" s="8">
        <f>IF(ISNUMBER(利益分析表[[#This Row],[年度初]]),G60+利益分析表[[#This Row],[年繳目標保費]]+利益分析表[[#This Row],[投資收益]]-利益分析表[[#This Row],[危險保費]],"")</f>
        <v>11215972.122292168</v>
      </c>
      <c r="H61" s="8">
        <f>IF(ISNUMBER(利益分析表[[#This Row],[年度初]]),利益分析表[[#This Row],[定期壽險保額]]+利益分析表[[#This Row],[帳戶價值]],"")</f>
        <v>11215972.122292168</v>
      </c>
    </row>
    <row r="62" spans="1:8" x14ac:dyDescent="0.25">
      <c r="A62" s="7">
        <f t="shared" si="1"/>
        <v>45</v>
      </c>
      <c r="B62" s="4">
        <f>IF(利益分析表[[#This Row],[年度初]]="","",B61+1)</f>
        <v>74</v>
      </c>
      <c r="C62" s="8">
        <f>IF(ISNUMBER(利益分析表[[#This Row],[年度初]]),SUMIF(保障需求[年期],"&gt;="&amp;利益分析表[[#This Row],[年度初]],保障需求[危險保費]),"")</f>
        <v>0</v>
      </c>
      <c r="D62" s="8">
        <f>IF(ISNUMBER(利益分析表[[#This Row],[年度初]]),VLOOKUP(利益分析表[[#This Row],[年度初]],每月目標保費[],2)*12,"")</f>
        <v>0</v>
      </c>
      <c r="E62" s="8">
        <f>IF(ISNUMBER(利益分析表[[#This Row],[年度初]]),SUMIF(保障需求[年期],"&gt;="&amp;利益分析表[[#This Row],[年度初]],保障需求[保障金額]),"")</f>
        <v>0</v>
      </c>
      <c r="F62" s="8">
        <f>IF(ISNUMBER(利益分析表[[#This Row],[年度初]]),G61*投資報酬率,"")</f>
        <v>168239.58183438252</v>
      </c>
      <c r="G62" s="8">
        <f>IF(ISNUMBER(利益分析表[[#This Row],[年度初]]),G61+利益分析表[[#This Row],[年繳目標保費]]+利益分析表[[#This Row],[投資收益]]-利益分析表[[#This Row],[危險保費]],"")</f>
        <v>11384211.704126552</v>
      </c>
      <c r="H62" s="8">
        <f>IF(ISNUMBER(利益分析表[[#This Row],[年度初]]),利益分析表[[#This Row],[定期壽險保額]]+利益分析表[[#This Row],[帳戶價值]],"")</f>
        <v>11384211.704126552</v>
      </c>
    </row>
    <row r="63" spans="1:8" x14ac:dyDescent="0.25">
      <c r="A63" s="7">
        <f t="shared" si="1"/>
        <v>46</v>
      </c>
      <c r="B63" s="4">
        <f>IF(利益分析表[[#This Row],[年度初]]="","",B62+1)</f>
        <v>75</v>
      </c>
      <c r="C63" s="8">
        <f>IF(ISNUMBER(利益分析表[[#This Row],[年度初]]),SUMIF(保障需求[年期],"&gt;="&amp;利益分析表[[#This Row],[年度初]],保障需求[危險保費]),"")</f>
        <v>0</v>
      </c>
      <c r="D63" s="8">
        <f>IF(ISNUMBER(利益分析表[[#This Row],[年度初]]),VLOOKUP(利益分析表[[#This Row],[年度初]],每月目標保費[],2)*12,"")</f>
        <v>0</v>
      </c>
      <c r="E63" s="8">
        <f>IF(ISNUMBER(利益分析表[[#This Row],[年度初]]),SUMIF(保障需求[年期],"&gt;="&amp;利益分析表[[#This Row],[年度初]],保障需求[保障金額]),"")</f>
        <v>0</v>
      </c>
      <c r="F63" s="8">
        <f>IF(ISNUMBER(利益分析表[[#This Row],[年度初]]),G62*投資報酬率,"")</f>
        <v>170763.17556189827</v>
      </c>
      <c r="G63" s="8">
        <f>IF(ISNUMBER(利益分析表[[#This Row],[年度初]]),G62+利益分析表[[#This Row],[年繳目標保費]]+利益分析表[[#This Row],[投資收益]]-利益分析表[[#This Row],[危險保費]],"")</f>
        <v>11554974.879688449</v>
      </c>
      <c r="H63" s="8">
        <f>IF(ISNUMBER(利益分析表[[#This Row],[年度初]]),利益分析表[[#This Row],[定期壽險保額]]+利益分析表[[#This Row],[帳戶價值]],"")</f>
        <v>11554974.879688449</v>
      </c>
    </row>
    <row r="64" spans="1:8" x14ac:dyDescent="0.25">
      <c r="A64" s="7">
        <f t="shared" si="1"/>
        <v>47</v>
      </c>
      <c r="B64" s="4">
        <f>IF(利益分析表[[#This Row],[年度初]]="","",B63+1)</f>
        <v>76</v>
      </c>
      <c r="C64" s="8">
        <f>IF(ISNUMBER(利益分析表[[#This Row],[年度初]]),SUMIF(保障需求[年期],"&gt;="&amp;利益分析表[[#This Row],[年度初]],保障需求[危險保費]),"")</f>
        <v>0</v>
      </c>
      <c r="D64" s="8">
        <f>IF(ISNUMBER(利益分析表[[#This Row],[年度初]]),VLOOKUP(利益分析表[[#This Row],[年度初]],每月目標保費[],2)*12,"")</f>
        <v>0</v>
      </c>
      <c r="E64" s="8">
        <f>IF(ISNUMBER(利益分析表[[#This Row],[年度初]]),SUMIF(保障需求[年期],"&gt;="&amp;利益分析表[[#This Row],[年度初]],保障需求[保障金額]),"")</f>
        <v>0</v>
      </c>
      <c r="F64" s="8">
        <f>IF(ISNUMBER(利益分析表[[#This Row],[年度初]]),G63*投資報酬率,"")</f>
        <v>173324.62319532674</v>
      </c>
      <c r="G64" s="8">
        <f>IF(ISNUMBER(利益分析表[[#This Row],[年度初]]),G63+利益分析表[[#This Row],[年繳目標保費]]+利益分析表[[#This Row],[投資收益]]-利益分析表[[#This Row],[危險保費]],"")</f>
        <v>11728299.502883775</v>
      </c>
      <c r="H64" s="8">
        <f>IF(ISNUMBER(利益分析表[[#This Row],[年度初]]),利益分析表[[#This Row],[定期壽險保額]]+利益分析表[[#This Row],[帳戶價值]],"")</f>
        <v>11728299.502883775</v>
      </c>
    </row>
    <row r="65" spans="1:8" x14ac:dyDescent="0.25">
      <c r="A65" s="7">
        <f t="shared" si="1"/>
        <v>48</v>
      </c>
      <c r="B65" s="4">
        <f>IF(利益分析表[[#This Row],[年度初]]="","",B64+1)</f>
        <v>77</v>
      </c>
      <c r="C65" s="8">
        <f>IF(ISNUMBER(利益分析表[[#This Row],[年度初]]),SUMIF(保障需求[年期],"&gt;="&amp;利益分析表[[#This Row],[年度初]],保障需求[危險保費]),"")</f>
        <v>0</v>
      </c>
      <c r="D65" s="8">
        <f>IF(ISNUMBER(利益分析表[[#This Row],[年度初]]),VLOOKUP(利益分析表[[#This Row],[年度初]],每月目標保費[],2)*12,"")</f>
        <v>0</v>
      </c>
      <c r="E65" s="8">
        <f>IF(ISNUMBER(利益分析表[[#This Row],[年度初]]),SUMIF(保障需求[年期],"&gt;="&amp;利益分析表[[#This Row],[年度初]],保障需求[保障金額]),"")</f>
        <v>0</v>
      </c>
      <c r="F65" s="8">
        <f>IF(ISNUMBER(利益分析表[[#This Row],[年度初]]),G64*投資報酬率,"")</f>
        <v>175924.49254325661</v>
      </c>
      <c r="G65" s="8">
        <f>IF(ISNUMBER(利益分析表[[#This Row],[年度初]]),G64+利益分析表[[#This Row],[年繳目標保費]]+利益分析表[[#This Row],[投資收益]]-利益分析表[[#This Row],[危險保費]],"")</f>
        <v>11904223.995427031</v>
      </c>
      <c r="H65" s="8">
        <f>IF(ISNUMBER(利益分析表[[#This Row],[年度初]]),利益分析表[[#This Row],[定期壽險保額]]+利益分析表[[#This Row],[帳戶價值]],"")</f>
        <v>11904223.995427031</v>
      </c>
    </row>
    <row r="66" spans="1:8" x14ac:dyDescent="0.25">
      <c r="A66" s="7">
        <f t="shared" si="1"/>
        <v>49</v>
      </c>
      <c r="B66" s="4">
        <f>IF(利益分析表[[#This Row],[年度初]]="","",B65+1)</f>
        <v>78</v>
      </c>
      <c r="C66" s="8">
        <f>IF(ISNUMBER(利益分析表[[#This Row],[年度初]]),SUMIF(保障需求[年期],"&gt;="&amp;利益分析表[[#This Row],[年度初]],保障需求[危險保費]),"")</f>
        <v>0</v>
      </c>
      <c r="D66" s="8">
        <f>IF(ISNUMBER(利益分析表[[#This Row],[年度初]]),VLOOKUP(利益分析表[[#This Row],[年度初]],每月目標保費[],2)*12,"")</f>
        <v>0</v>
      </c>
      <c r="E66" s="8">
        <f>IF(ISNUMBER(利益分析表[[#This Row],[年度初]]),SUMIF(保障需求[年期],"&gt;="&amp;利益分析表[[#This Row],[年度初]],保障需求[保障金額]),"")</f>
        <v>0</v>
      </c>
      <c r="F66" s="8">
        <f>IF(ISNUMBER(利益分析表[[#This Row],[年度初]]),G65*投資報酬率,"")</f>
        <v>178563.35993140546</v>
      </c>
      <c r="G66" s="8">
        <f>IF(ISNUMBER(利益分析表[[#This Row],[年度初]]),G65+利益分析表[[#This Row],[年繳目標保費]]+利益分析表[[#This Row],[投資收益]]-利益分析表[[#This Row],[危險保費]],"")</f>
        <v>12082787.355358437</v>
      </c>
      <c r="H66" s="8">
        <f>IF(ISNUMBER(利益分析表[[#This Row],[年度初]]),利益分析表[[#This Row],[定期壽險保額]]+利益分析表[[#This Row],[帳戶價值]],"")</f>
        <v>12082787.355358437</v>
      </c>
    </row>
    <row r="67" spans="1:8" x14ac:dyDescent="0.25">
      <c r="A67" s="7">
        <f t="shared" si="1"/>
        <v>50</v>
      </c>
      <c r="B67" s="4">
        <f>IF(利益分析表[[#This Row],[年度初]]="","",B66+1)</f>
        <v>79</v>
      </c>
      <c r="C67" s="8">
        <f>IF(ISNUMBER(利益分析表[[#This Row],[年度初]]),SUMIF(保障需求[年期],"&gt;="&amp;利益分析表[[#This Row],[年度初]],保障需求[危險保費]),"")</f>
        <v>0</v>
      </c>
      <c r="D67" s="8">
        <f>IF(ISNUMBER(利益分析表[[#This Row],[年度初]]),VLOOKUP(利益分析表[[#This Row],[年度初]],每月目標保費[],2)*12,"")</f>
        <v>0</v>
      </c>
      <c r="E67" s="8">
        <f>IF(ISNUMBER(利益分析表[[#This Row],[年度初]]),SUMIF(保障需求[年期],"&gt;="&amp;利益分析表[[#This Row],[年度初]],保障需求[保障金額]),"")</f>
        <v>0</v>
      </c>
      <c r="F67" s="8">
        <f>IF(ISNUMBER(利益分析表[[#This Row],[年度初]]),G66*投資報酬率,"")</f>
        <v>181241.81033037655</v>
      </c>
      <c r="G67" s="8">
        <f>IF(ISNUMBER(利益分析表[[#This Row],[年度初]]),G66+利益分析表[[#This Row],[年繳目標保費]]+利益分析表[[#This Row],[投資收益]]-利益分析表[[#This Row],[危險保費]],"")</f>
        <v>12264029.165688813</v>
      </c>
      <c r="H67" s="8">
        <f>IF(ISNUMBER(利益分析表[[#This Row],[年度初]]),利益分析表[[#This Row],[定期壽險保額]]+利益分析表[[#This Row],[帳戶價值]],"")</f>
        <v>12264029.165688813</v>
      </c>
    </row>
    <row r="68" spans="1:8" x14ac:dyDescent="0.25">
      <c r="A68" s="7">
        <f t="shared" si="1"/>
        <v>51</v>
      </c>
      <c r="B68" s="4">
        <f>IF(利益分析表[[#This Row],[年度初]]="","",B67+1)</f>
        <v>80</v>
      </c>
      <c r="C68" s="8">
        <f>IF(ISNUMBER(利益分析表[[#This Row],[年度初]]),SUMIF(保障需求[年期],"&gt;="&amp;利益分析表[[#This Row],[年度初]],保障需求[危險保費]),"")</f>
        <v>0</v>
      </c>
      <c r="D68" s="8">
        <f>IF(ISNUMBER(利益分析表[[#This Row],[年度初]]),VLOOKUP(利益分析表[[#This Row],[年度初]],每月目標保費[],2)*12,"")</f>
        <v>0</v>
      </c>
      <c r="E68" s="8">
        <f>IF(ISNUMBER(利益分析表[[#This Row],[年度初]]),SUMIF(保障需求[年期],"&gt;="&amp;利益分析表[[#This Row],[年度初]],保障需求[保障金額]),"")</f>
        <v>0</v>
      </c>
      <c r="F68" s="8">
        <f>IF(ISNUMBER(利益分析表[[#This Row],[年度初]]),G67*投資報酬率,"")</f>
        <v>183960.43748533219</v>
      </c>
      <c r="G68" s="8">
        <f>IF(ISNUMBER(利益分析表[[#This Row],[年度初]]),G67+利益分析表[[#This Row],[年繳目標保費]]+利益分析表[[#This Row],[投資收益]]-利益分析表[[#This Row],[危險保費]],"")</f>
        <v>12447989.603174144</v>
      </c>
      <c r="H68" s="8">
        <f>IF(ISNUMBER(利益分析表[[#This Row],[年度初]]),利益分析表[[#This Row],[定期壽險保額]]+利益分析表[[#This Row],[帳戶價值]],"")</f>
        <v>12447989.603174144</v>
      </c>
    </row>
    <row r="69" spans="1:8" x14ac:dyDescent="0.25">
      <c r="A69" s="7">
        <f t="shared" si="1"/>
        <v>52</v>
      </c>
      <c r="B69" s="4">
        <f>IF(利益分析表[[#This Row],[年度初]]="","",B68+1)</f>
        <v>81</v>
      </c>
      <c r="C69" s="8">
        <f>IF(ISNUMBER(利益分析表[[#This Row],[年度初]]),SUMIF(保障需求[年期],"&gt;="&amp;利益分析表[[#This Row],[年度初]],保障需求[危險保費]),"")</f>
        <v>0</v>
      </c>
      <c r="D69" s="8">
        <f>IF(ISNUMBER(利益分析表[[#This Row],[年度初]]),VLOOKUP(利益分析表[[#This Row],[年度初]],每月目標保費[],2)*12,"")</f>
        <v>0</v>
      </c>
      <c r="E69" s="8">
        <f>IF(ISNUMBER(利益分析表[[#This Row],[年度初]]),SUMIF(保障需求[年期],"&gt;="&amp;利益分析表[[#This Row],[年度初]],保障需求[保障金額]),"")</f>
        <v>0</v>
      </c>
      <c r="F69" s="8">
        <f>IF(ISNUMBER(利益分析表[[#This Row],[年度初]]),G68*投資報酬率,"")</f>
        <v>186719.84404761216</v>
      </c>
      <c r="G69" s="8">
        <f>IF(ISNUMBER(利益分析表[[#This Row],[年度初]]),G68+利益分析表[[#This Row],[年繳目標保費]]+利益分析表[[#This Row],[投資收益]]-利益分析表[[#This Row],[危險保費]],"")</f>
        <v>12634709.447221756</v>
      </c>
      <c r="H69" s="8">
        <f>IF(ISNUMBER(利益分析表[[#This Row],[年度初]]),利益分析表[[#This Row],[定期壽險保額]]+利益分析表[[#This Row],[帳戶價值]],"")</f>
        <v>12634709.447221756</v>
      </c>
    </row>
    <row r="70" spans="1:8" x14ac:dyDescent="0.25">
      <c r="A70" s="7">
        <f t="shared" si="1"/>
        <v>53</v>
      </c>
      <c r="B70" s="4">
        <f>IF(利益分析表[[#This Row],[年度初]]="","",B69+1)</f>
        <v>82</v>
      </c>
      <c r="C70" s="8">
        <f>IF(ISNUMBER(利益分析表[[#This Row],[年度初]]),SUMIF(保障需求[年期],"&gt;="&amp;利益分析表[[#This Row],[年度初]],保障需求[危險保費]),"")</f>
        <v>0</v>
      </c>
      <c r="D70" s="8">
        <f>IF(ISNUMBER(利益分析表[[#This Row],[年度初]]),VLOOKUP(利益分析表[[#This Row],[年度初]],每月目標保費[],2)*12,"")</f>
        <v>0</v>
      </c>
      <c r="E70" s="8">
        <f>IF(ISNUMBER(利益分析表[[#This Row],[年度初]]),SUMIF(保障需求[年期],"&gt;="&amp;利益分析表[[#This Row],[年度初]],保障需求[保障金額]),"")</f>
        <v>0</v>
      </c>
      <c r="F70" s="8">
        <f>IF(ISNUMBER(利益分析表[[#This Row],[年度初]]),G69*投資報酬率,"")</f>
        <v>189520.64170832632</v>
      </c>
      <c r="G70" s="8">
        <f>IF(ISNUMBER(利益分析表[[#This Row],[年度初]]),G69+利益分析表[[#This Row],[年繳目標保費]]+利益分析表[[#This Row],[投資收益]]-利益分析表[[#This Row],[危險保費]],"")</f>
        <v>12824230.088930082</v>
      </c>
      <c r="H70" s="8">
        <f>IF(ISNUMBER(利益分析表[[#This Row],[年度初]]),利益分析表[[#This Row],[定期壽險保額]]+利益分析表[[#This Row],[帳戶價值]],"")</f>
        <v>12824230.088930082</v>
      </c>
    </row>
    <row r="71" spans="1:8" x14ac:dyDescent="0.25">
      <c r="A71" s="7">
        <f t="shared" si="1"/>
        <v>54</v>
      </c>
      <c r="B71" s="4">
        <f>IF(利益分析表[[#This Row],[年度初]]="","",B70+1)</f>
        <v>83</v>
      </c>
      <c r="C71" s="8">
        <f>IF(ISNUMBER(利益分析表[[#This Row],[年度初]]),SUMIF(保障需求[年期],"&gt;="&amp;利益分析表[[#This Row],[年度初]],保障需求[危險保費]),"")</f>
        <v>0</v>
      </c>
      <c r="D71" s="8">
        <f>IF(ISNUMBER(利益分析表[[#This Row],[年度初]]),VLOOKUP(利益分析表[[#This Row],[年度初]],每月目標保費[],2)*12,"")</f>
        <v>0</v>
      </c>
      <c r="E71" s="8">
        <f>IF(ISNUMBER(利益分析表[[#This Row],[年度初]]),SUMIF(保障需求[年期],"&gt;="&amp;利益分析表[[#This Row],[年度初]],保障需求[保障金額]),"")</f>
        <v>0</v>
      </c>
      <c r="F71" s="8">
        <f>IF(ISNUMBER(利益分析表[[#This Row],[年度初]]),G70*投資報酬率,"")</f>
        <v>192363.45133395121</v>
      </c>
      <c r="G71" s="8">
        <f>IF(ISNUMBER(利益分析表[[#This Row],[年度初]]),G70+利益分析表[[#This Row],[年繳目標保費]]+利益分析表[[#This Row],[投資收益]]-利益分析表[[#This Row],[危險保費]],"")</f>
        <v>13016593.540264033</v>
      </c>
      <c r="H71" s="8">
        <f>IF(ISNUMBER(利益分析表[[#This Row],[年度初]]),利益分析表[[#This Row],[定期壽險保額]]+利益分析表[[#This Row],[帳戶價值]],"")</f>
        <v>13016593.540264033</v>
      </c>
    </row>
    <row r="72" spans="1:8" x14ac:dyDescent="0.25">
      <c r="A72" s="7">
        <f t="shared" si="1"/>
        <v>55</v>
      </c>
      <c r="B72" s="4">
        <f>IF(利益分析表[[#This Row],[年度初]]="","",B71+1)</f>
        <v>84</v>
      </c>
      <c r="C72" s="8">
        <f>IF(ISNUMBER(利益分析表[[#This Row],[年度初]]),SUMIF(保障需求[年期],"&gt;="&amp;利益分析表[[#This Row],[年度初]],保障需求[危險保費]),"")</f>
        <v>0</v>
      </c>
      <c r="D72" s="8">
        <f>IF(ISNUMBER(利益分析表[[#This Row],[年度初]]),VLOOKUP(利益分析表[[#This Row],[年度初]],每月目標保費[],2)*12,"")</f>
        <v>0</v>
      </c>
      <c r="E72" s="8">
        <f>IF(ISNUMBER(利益分析表[[#This Row],[年度初]]),SUMIF(保障需求[年期],"&gt;="&amp;利益分析表[[#This Row],[年度初]],保障需求[保障金額]),"")</f>
        <v>0</v>
      </c>
      <c r="F72" s="8">
        <f>IF(ISNUMBER(利益分析表[[#This Row],[年度初]]),G71*投資報酬率,"")</f>
        <v>195248.90310396047</v>
      </c>
      <c r="G72" s="8">
        <f>IF(ISNUMBER(利益分析表[[#This Row],[年度初]]),G71+利益分析表[[#This Row],[年繳目標保費]]+利益分析表[[#This Row],[投資收益]]-利益分析表[[#This Row],[危險保費]],"")</f>
        <v>13211842.443367993</v>
      </c>
      <c r="H72" s="8">
        <f>IF(ISNUMBER(利益分析表[[#This Row],[年度初]]),利益分析表[[#This Row],[定期壽險保額]]+利益分析表[[#This Row],[帳戶價值]],"")</f>
        <v>13211842.443367993</v>
      </c>
    </row>
    <row r="73" spans="1:8" x14ac:dyDescent="0.25">
      <c r="A73" s="7">
        <f t="shared" si="1"/>
        <v>56</v>
      </c>
      <c r="B73" s="4">
        <f>IF(利益分析表[[#This Row],[年度初]]="","",B72+1)</f>
        <v>85</v>
      </c>
      <c r="C73" s="8">
        <f>IF(ISNUMBER(利益分析表[[#This Row],[年度初]]),SUMIF(保障需求[年期],"&gt;="&amp;利益分析表[[#This Row],[年度初]],保障需求[危險保費]),"")</f>
        <v>0</v>
      </c>
      <c r="D73" s="8">
        <f>IF(ISNUMBER(利益分析表[[#This Row],[年度初]]),VLOOKUP(利益分析表[[#This Row],[年度初]],每月目標保費[],2)*12,"")</f>
        <v>0</v>
      </c>
      <c r="E73" s="8">
        <f>IF(ISNUMBER(利益分析表[[#This Row],[年度初]]),SUMIF(保障需求[年期],"&gt;="&amp;利益分析表[[#This Row],[年度初]],保障需求[保障金額]),"")</f>
        <v>0</v>
      </c>
      <c r="F73" s="8">
        <f>IF(ISNUMBER(利益分析表[[#This Row],[年度初]]),G72*投資報酬率,"")</f>
        <v>198177.63665051988</v>
      </c>
      <c r="G73" s="8">
        <f>IF(ISNUMBER(利益分析表[[#This Row],[年度初]]),G72+利益分析表[[#This Row],[年繳目標保費]]+利益分析表[[#This Row],[投資收益]]-利益分析表[[#This Row],[危險保費]],"")</f>
        <v>13410020.080018513</v>
      </c>
      <c r="H73" s="8">
        <f>IF(ISNUMBER(利益分析表[[#This Row],[年度初]]),利益分析表[[#This Row],[定期壽險保額]]+利益分析表[[#This Row],[帳戶價值]],"")</f>
        <v>13410020.080018513</v>
      </c>
    </row>
    <row r="74" spans="1:8" x14ac:dyDescent="0.25">
      <c r="A74" s="7">
        <f t="shared" si="1"/>
        <v>57</v>
      </c>
      <c r="B74" s="4">
        <f>IF(利益分析表[[#This Row],[年度初]]="","",B73+1)</f>
        <v>86</v>
      </c>
      <c r="C74" s="8">
        <f>IF(ISNUMBER(利益分析表[[#This Row],[年度初]]),SUMIF(保障需求[年期],"&gt;="&amp;利益分析表[[#This Row],[年度初]],保障需求[危險保費]),"")</f>
        <v>0</v>
      </c>
      <c r="D74" s="8">
        <f>IF(ISNUMBER(利益分析表[[#This Row],[年度初]]),VLOOKUP(利益分析表[[#This Row],[年度初]],每月目標保費[],2)*12,"")</f>
        <v>0</v>
      </c>
      <c r="E74" s="8">
        <f>IF(ISNUMBER(利益分析表[[#This Row],[年度初]]),SUMIF(保障需求[年期],"&gt;="&amp;利益分析表[[#This Row],[年度初]],保障需求[保障金額]),"")</f>
        <v>0</v>
      </c>
      <c r="F74" s="8">
        <f>IF(ISNUMBER(利益分析表[[#This Row],[年度初]]),G73*投資報酬率,"")</f>
        <v>201150.3012002777</v>
      </c>
      <c r="G74" s="8">
        <f>IF(ISNUMBER(利益分析表[[#This Row],[年度初]]),G73+利益分析表[[#This Row],[年繳目標保費]]+利益分析表[[#This Row],[投資收益]]-利益分析表[[#This Row],[危險保費]],"")</f>
        <v>13611170.381218791</v>
      </c>
      <c r="H74" s="8">
        <f>IF(ISNUMBER(利益分析表[[#This Row],[年度初]]),利益分析表[[#This Row],[定期壽險保額]]+利益分析表[[#This Row],[帳戶價值]],"")</f>
        <v>13611170.381218791</v>
      </c>
    </row>
    <row r="75" spans="1:8" x14ac:dyDescent="0.25">
      <c r="A75" s="7">
        <f t="shared" si="1"/>
        <v>58</v>
      </c>
      <c r="B75" s="4">
        <f>IF(利益分析表[[#This Row],[年度初]]="","",B74+1)</f>
        <v>87</v>
      </c>
      <c r="C75" s="8">
        <f>IF(ISNUMBER(利益分析表[[#This Row],[年度初]]),SUMIF(保障需求[年期],"&gt;="&amp;利益分析表[[#This Row],[年度初]],保障需求[危險保費]),"")</f>
        <v>0</v>
      </c>
      <c r="D75" s="8">
        <f>IF(ISNUMBER(利益分析表[[#This Row],[年度初]]),VLOOKUP(利益分析表[[#This Row],[年度初]],每月目標保費[],2)*12,"")</f>
        <v>0</v>
      </c>
      <c r="E75" s="8">
        <f>IF(ISNUMBER(利益分析表[[#This Row],[年度初]]),SUMIF(保障需求[年期],"&gt;="&amp;利益分析表[[#This Row],[年度初]],保障需求[保障金額]),"")</f>
        <v>0</v>
      </c>
      <c r="F75" s="8">
        <f>IF(ISNUMBER(利益分析表[[#This Row],[年度初]]),G74*投資報酬率,"")</f>
        <v>204167.55571828186</v>
      </c>
      <c r="G75" s="8">
        <f>IF(ISNUMBER(利益分析表[[#This Row],[年度初]]),G74+利益分析表[[#This Row],[年繳目標保費]]+利益分析表[[#This Row],[投資收益]]-利益分析表[[#This Row],[危險保費]],"")</f>
        <v>13815337.936937073</v>
      </c>
      <c r="H75" s="8">
        <f>IF(ISNUMBER(利益分析表[[#This Row],[年度初]]),利益分析表[[#This Row],[定期壽險保額]]+利益分析表[[#This Row],[帳戶價值]],"")</f>
        <v>13815337.936937073</v>
      </c>
    </row>
    <row r="76" spans="1:8" x14ac:dyDescent="0.25">
      <c r="A76" s="7">
        <f t="shared" si="1"/>
        <v>59</v>
      </c>
      <c r="B76" s="4">
        <f>IF(利益分析表[[#This Row],[年度初]]="","",B75+1)</f>
        <v>88</v>
      </c>
      <c r="C76" s="8">
        <f>IF(ISNUMBER(利益分析表[[#This Row],[年度初]]),SUMIF(保障需求[年期],"&gt;="&amp;利益分析表[[#This Row],[年度初]],保障需求[危險保費]),"")</f>
        <v>0</v>
      </c>
      <c r="D76" s="8">
        <f>IF(ISNUMBER(利益分析表[[#This Row],[年度初]]),VLOOKUP(利益分析表[[#This Row],[年度初]],每月目標保費[],2)*12,"")</f>
        <v>0</v>
      </c>
      <c r="E76" s="8">
        <f>IF(ISNUMBER(利益分析表[[#This Row],[年度初]]),SUMIF(保障需求[年期],"&gt;="&amp;利益分析表[[#This Row],[年度初]],保障需求[保障金額]),"")</f>
        <v>0</v>
      </c>
      <c r="F76" s="8">
        <f>IF(ISNUMBER(利益分析表[[#This Row],[年度初]]),G75*投資報酬率,"")</f>
        <v>207230.0690540561</v>
      </c>
      <c r="G76" s="8">
        <f>IF(ISNUMBER(利益分析表[[#This Row],[年度初]]),G75+利益分析表[[#This Row],[年繳目標保費]]+利益分析表[[#This Row],[投資收益]]-利益分析表[[#This Row],[危險保費]],"")</f>
        <v>14022568.005991129</v>
      </c>
      <c r="H76" s="8">
        <f>IF(ISNUMBER(利益分析表[[#This Row],[年度初]]),利益分析表[[#This Row],[定期壽險保額]]+利益分析表[[#This Row],[帳戶價值]],"")</f>
        <v>14022568.005991129</v>
      </c>
    </row>
    <row r="77" spans="1:8" x14ac:dyDescent="0.25">
      <c r="A77" s="7">
        <f t="shared" si="1"/>
        <v>60</v>
      </c>
      <c r="B77" s="4">
        <f>IF(利益分析表[[#This Row],[年度初]]="","",B76+1)</f>
        <v>89</v>
      </c>
      <c r="C77" s="8">
        <f>IF(ISNUMBER(利益分析表[[#This Row],[年度初]]),SUMIF(保障需求[年期],"&gt;="&amp;利益分析表[[#This Row],[年度初]],保障需求[危險保費]),"")</f>
        <v>0</v>
      </c>
      <c r="D77" s="8">
        <f>IF(ISNUMBER(利益分析表[[#This Row],[年度初]]),VLOOKUP(利益分析表[[#This Row],[年度初]],每月目標保費[],2)*12,"")</f>
        <v>0</v>
      </c>
      <c r="E77" s="8">
        <f>IF(ISNUMBER(利益分析表[[#This Row],[年度初]]),SUMIF(保障需求[年期],"&gt;="&amp;利益分析表[[#This Row],[年度初]],保障需求[保障金額]),"")</f>
        <v>0</v>
      </c>
      <c r="F77" s="8">
        <f>IF(ISNUMBER(利益分析表[[#This Row],[年度初]]),G76*投資報酬率,"")</f>
        <v>210338.52008986694</v>
      </c>
      <c r="G77" s="8">
        <f>IF(ISNUMBER(利益分析表[[#This Row],[年度初]]),G76+利益分析表[[#This Row],[年繳目標保費]]+利益分析表[[#This Row],[投資收益]]-利益分析表[[#This Row],[危險保費]],"")</f>
        <v>14232906.526080996</v>
      </c>
      <c r="H77" s="8">
        <f>IF(ISNUMBER(利益分析表[[#This Row],[年度初]]),利益分析表[[#This Row],[定期壽險保額]]+利益分析表[[#This Row],[帳戶價值]],"")</f>
        <v>14232906.526080996</v>
      </c>
    </row>
    <row r="78" spans="1:8" x14ac:dyDescent="0.25">
      <c r="A78" s="7">
        <f t="shared" si="1"/>
        <v>61</v>
      </c>
      <c r="B78" s="4">
        <f>IF(利益分析表[[#This Row],[年度初]]="","",B77+1)</f>
        <v>90</v>
      </c>
      <c r="C78" s="8">
        <f>IF(ISNUMBER(利益分析表[[#This Row],[年度初]]),SUMIF(保障需求[年期],"&gt;="&amp;利益分析表[[#This Row],[年度初]],保障需求[危險保費]),"")</f>
        <v>0</v>
      </c>
      <c r="D78" s="8">
        <f>IF(ISNUMBER(利益分析表[[#This Row],[年度初]]),VLOOKUP(利益分析表[[#This Row],[年度初]],每月目標保費[],2)*12,"")</f>
        <v>0</v>
      </c>
      <c r="E78" s="8">
        <f>IF(ISNUMBER(利益分析表[[#This Row],[年度初]]),SUMIF(保障需求[年期],"&gt;="&amp;利益分析表[[#This Row],[年度初]],保障需求[保障金額]),"")</f>
        <v>0</v>
      </c>
      <c r="F78" s="8">
        <f>IF(ISNUMBER(利益分析表[[#This Row],[年度初]]),G77*投資報酬率,"")</f>
        <v>213493.59789121491</v>
      </c>
      <c r="G78" s="8">
        <f>IF(ISNUMBER(利益分析表[[#This Row],[年度初]]),G77+利益分析表[[#This Row],[年繳目標保費]]+利益分析表[[#This Row],[投資收益]]-利益分析表[[#This Row],[危險保費]],"")</f>
        <v>14446400.123972211</v>
      </c>
      <c r="H78" s="8">
        <f>IF(ISNUMBER(利益分析表[[#This Row],[年度初]]),利益分析表[[#This Row],[定期壽險保額]]+利益分析表[[#This Row],[帳戶價值]],"")</f>
        <v>14446400.123972211</v>
      </c>
    </row>
    <row r="79" spans="1:8" x14ac:dyDescent="0.25">
      <c r="A79" s="7">
        <f t="shared" si="1"/>
        <v>62</v>
      </c>
      <c r="B79" s="4">
        <f>IF(利益分析表[[#This Row],[年度初]]="","",B78+1)</f>
        <v>91</v>
      </c>
      <c r="C79" s="8">
        <f>IF(ISNUMBER(利益分析表[[#This Row],[年度初]]),SUMIF(保障需求[年期],"&gt;="&amp;利益分析表[[#This Row],[年度初]],保障需求[危險保費]),"")</f>
        <v>0</v>
      </c>
      <c r="D79" s="8">
        <f>IF(ISNUMBER(利益分析表[[#This Row],[年度初]]),VLOOKUP(利益分析表[[#This Row],[年度初]],每月目標保費[],2)*12,"")</f>
        <v>0</v>
      </c>
      <c r="E79" s="8">
        <f>IF(ISNUMBER(利益分析表[[#This Row],[年度初]]),SUMIF(保障需求[年期],"&gt;="&amp;利益分析表[[#This Row],[年度初]],保障需求[保障金額]),"")</f>
        <v>0</v>
      </c>
      <c r="F79" s="8">
        <f>IF(ISNUMBER(利益分析表[[#This Row],[年度初]]),G78*投資報酬率,"")</f>
        <v>216696.00185958316</v>
      </c>
      <c r="G79" s="8">
        <f>IF(ISNUMBER(利益分析表[[#This Row],[年度初]]),G78+利益分析表[[#This Row],[年繳目標保費]]+利益分析表[[#This Row],[投資收益]]-利益分析表[[#This Row],[危險保費]],"")</f>
        <v>14663096.125831794</v>
      </c>
      <c r="H79" s="8">
        <f>IF(ISNUMBER(利益分析表[[#This Row],[年度初]]),利益分析表[[#This Row],[定期壽險保額]]+利益分析表[[#This Row],[帳戶價值]],"")</f>
        <v>14663096.125831794</v>
      </c>
    </row>
    <row r="80" spans="1:8" x14ac:dyDescent="0.25">
      <c r="A80" s="7">
        <f t="shared" si="1"/>
        <v>63</v>
      </c>
      <c r="B80" s="4">
        <f>IF(利益分析表[[#This Row],[年度初]]="","",B79+1)</f>
        <v>92</v>
      </c>
      <c r="C80" s="8">
        <f>IF(ISNUMBER(利益分析表[[#This Row],[年度初]]),SUMIF(保障需求[年期],"&gt;="&amp;利益分析表[[#This Row],[年度初]],保障需求[危險保費]),"")</f>
        <v>0</v>
      </c>
      <c r="D80" s="8">
        <f>IF(ISNUMBER(利益分析表[[#This Row],[年度初]]),VLOOKUP(利益分析表[[#This Row],[年度初]],每月目標保費[],2)*12,"")</f>
        <v>0</v>
      </c>
      <c r="E80" s="8">
        <f>IF(ISNUMBER(利益分析表[[#This Row],[年度初]]),SUMIF(保障需求[年期],"&gt;="&amp;利益分析表[[#This Row],[年度初]],保障需求[保障金額]),"")</f>
        <v>0</v>
      </c>
      <c r="F80" s="8">
        <f>IF(ISNUMBER(利益分析表[[#This Row],[年度初]]),G79*投資報酬率,"")</f>
        <v>219946.44188747689</v>
      </c>
      <c r="G80" s="8">
        <f>IF(ISNUMBER(利益分析表[[#This Row],[年度初]]),G79+利益分析表[[#This Row],[年繳目標保費]]+利益分析表[[#This Row],[投資收益]]-利益分析表[[#This Row],[危險保費]],"")</f>
        <v>14883042.567719271</v>
      </c>
      <c r="H80" s="8">
        <f>IF(ISNUMBER(利益分析表[[#This Row],[年度初]]),利益分析表[[#This Row],[定期壽險保額]]+利益分析表[[#This Row],[帳戶價值]],"")</f>
        <v>14883042.567719271</v>
      </c>
    </row>
    <row r="81" spans="1:8" x14ac:dyDescent="0.25">
      <c r="A81" s="7">
        <f t="shared" si="1"/>
        <v>64</v>
      </c>
      <c r="B81" s="4">
        <f>IF(利益分析表[[#This Row],[年度初]]="","",B80+1)</f>
        <v>93</v>
      </c>
      <c r="C81" s="8">
        <f>IF(ISNUMBER(利益分析表[[#This Row],[年度初]]),SUMIF(保障需求[年期],"&gt;="&amp;利益分析表[[#This Row],[年度初]],保障需求[危險保費]),"")</f>
        <v>0</v>
      </c>
      <c r="D81" s="8">
        <f>IF(ISNUMBER(利益分析表[[#This Row],[年度初]]),VLOOKUP(利益分析表[[#This Row],[年度初]],每月目標保費[],2)*12,"")</f>
        <v>0</v>
      </c>
      <c r="E81" s="8">
        <f>IF(ISNUMBER(利益分析表[[#This Row],[年度初]]),SUMIF(保障需求[年期],"&gt;="&amp;利益分析表[[#This Row],[年度初]],保障需求[保障金額]),"")</f>
        <v>0</v>
      </c>
      <c r="F81" s="8">
        <f>IF(ISNUMBER(利益分析表[[#This Row],[年度初]]),G80*投資報酬率,"")</f>
        <v>223245.63851578906</v>
      </c>
      <c r="G81" s="8">
        <f>IF(ISNUMBER(利益分析表[[#This Row],[年度初]]),G80+利益分析表[[#This Row],[年繳目標保費]]+利益分析表[[#This Row],[投資收益]]-利益分析表[[#This Row],[危險保費]],"")</f>
        <v>15106288.20623506</v>
      </c>
      <c r="H81" s="8">
        <f>IF(ISNUMBER(利益分析表[[#This Row],[年度初]]),利益分析表[[#This Row],[定期壽險保額]]+利益分析表[[#This Row],[帳戶價值]],"")</f>
        <v>15106288.20623506</v>
      </c>
    </row>
    <row r="82" spans="1:8" x14ac:dyDescent="0.25">
      <c r="A82" s="7">
        <f t="shared" si="1"/>
        <v>65</v>
      </c>
      <c r="B82" s="4">
        <f>IF(利益分析表[[#This Row],[年度初]]="","",B81+1)</f>
        <v>94</v>
      </c>
      <c r="C82" s="8">
        <f>IF(ISNUMBER(利益分析表[[#This Row],[年度初]]),SUMIF(保障需求[年期],"&gt;="&amp;利益分析表[[#This Row],[年度初]],保障需求[危險保費]),"")</f>
        <v>0</v>
      </c>
      <c r="D82" s="8">
        <f>IF(ISNUMBER(利益分析表[[#This Row],[年度初]]),VLOOKUP(利益分析表[[#This Row],[年度初]],每月目標保費[],2)*12,"")</f>
        <v>0</v>
      </c>
      <c r="E82" s="8">
        <f>IF(ISNUMBER(利益分析表[[#This Row],[年度初]]),SUMIF(保障需求[年期],"&gt;="&amp;利益分析表[[#This Row],[年度初]],保障需求[保障金額]),"")</f>
        <v>0</v>
      </c>
      <c r="F82" s="8">
        <f>IF(ISNUMBER(利益分析表[[#This Row],[年度初]]),G81*投資報酬率,"")</f>
        <v>226594.32309352589</v>
      </c>
      <c r="G82" s="8">
        <f>IF(ISNUMBER(利益分析表[[#This Row],[年度初]]),G81+利益分析表[[#This Row],[年繳目標保費]]+利益分析表[[#This Row],[投資收益]]-利益分析表[[#This Row],[危險保費]],"")</f>
        <v>15332882.529328587</v>
      </c>
      <c r="H82" s="8">
        <f>IF(ISNUMBER(利益分析表[[#This Row],[年度初]]),利益分析表[[#This Row],[定期壽險保額]]+利益分析表[[#This Row],[帳戶價值]],"")</f>
        <v>15332882.529328587</v>
      </c>
    </row>
    <row r="83" spans="1:8" x14ac:dyDescent="0.25">
      <c r="A83" s="7">
        <f t="shared" si="1"/>
        <v>66</v>
      </c>
      <c r="B83" s="4">
        <f>IF(利益分析表[[#This Row],[年度初]]="","",B82+1)</f>
        <v>95</v>
      </c>
      <c r="C83" s="8">
        <f>IF(ISNUMBER(利益分析表[[#This Row],[年度初]]),SUMIF(保障需求[年期],"&gt;="&amp;利益分析表[[#This Row],[年度初]],保障需求[危險保費]),"")</f>
        <v>0</v>
      </c>
      <c r="D83" s="8">
        <f>IF(ISNUMBER(利益分析表[[#This Row],[年度初]]),VLOOKUP(利益分析表[[#This Row],[年度初]],每月目標保費[],2)*12,"")</f>
        <v>0</v>
      </c>
      <c r="E83" s="8">
        <f>IF(ISNUMBER(利益分析表[[#This Row],[年度初]]),SUMIF(保障需求[年期],"&gt;="&amp;利益分析表[[#This Row],[年度初]],保障需求[保障金額]),"")</f>
        <v>0</v>
      </c>
      <c r="F83" s="8">
        <f>IF(ISNUMBER(利益分析表[[#This Row],[年度初]]),G82*投資報酬率,"")</f>
        <v>229993.2379399288</v>
      </c>
      <c r="G83" s="8">
        <f>IF(ISNUMBER(利益分析表[[#This Row],[年度初]]),G82+利益分析表[[#This Row],[年繳目標保費]]+利益分析表[[#This Row],[投資收益]]-利益分析表[[#This Row],[危險保費]],"")</f>
        <v>15562875.767268516</v>
      </c>
      <c r="H83" s="8">
        <f>IF(ISNUMBER(利益分析表[[#This Row],[年度初]]),利益分析表[[#This Row],[定期壽險保額]]+利益分析表[[#This Row],[帳戶價值]],"")</f>
        <v>15562875.767268516</v>
      </c>
    </row>
    <row r="84" spans="1:8" x14ac:dyDescent="0.25">
      <c r="A84" s="7">
        <f t="shared" ref="A84:A102" si="2">IF(B83&gt;=100,"",A83+1)</f>
        <v>67</v>
      </c>
      <c r="B84" s="4">
        <f>IF(利益分析表[[#This Row],[年度初]]="","",B83+1)</f>
        <v>96</v>
      </c>
      <c r="C84" s="8">
        <f>IF(ISNUMBER(利益分析表[[#This Row],[年度初]]),SUMIF(保障需求[年期],"&gt;="&amp;利益分析表[[#This Row],[年度初]],保障需求[危險保費]),"")</f>
        <v>0</v>
      </c>
      <c r="D84" s="8">
        <f>IF(ISNUMBER(利益分析表[[#This Row],[年度初]]),VLOOKUP(利益分析表[[#This Row],[年度初]],每月目標保費[],2)*12,"")</f>
        <v>0</v>
      </c>
      <c r="E84" s="8">
        <f>IF(ISNUMBER(利益分析表[[#This Row],[年度初]]),SUMIF(保障需求[年期],"&gt;="&amp;利益分析表[[#This Row],[年度初]],保障需求[保障金額]),"")</f>
        <v>0</v>
      </c>
      <c r="F84" s="8">
        <f>IF(ISNUMBER(利益分析表[[#This Row],[年度初]]),G83*投資報酬率,"")</f>
        <v>233443.13650902774</v>
      </c>
      <c r="G84" s="8">
        <f>IF(ISNUMBER(利益分析表[[#This Row],[年度初]]),G83+利益分析表[[#This Row],[年繳目標保費]]+利益分析表[[#This Row],[投資收益]]-利益分析表[[#This Row],[危險保費]],"")</f>
        <v>15796318.903777543</v>
      </c>
      <c r="H84" s="8">
        <f>IF(ISNUMBER(利益分析表[[#This Row],[年度初]]),利益分析表[[#This Row],[定期壽險保額]]+利益分析表[[#This Row],[帳戶價值]],"")</f>
        <v>15796318.903777543</v>
      </c>
    </row>
    <row r="85" spans="1:8" x14ac:dyDescent="0.25">
      <c r="A85" s="7">
        <f t="shared" si="2"/>
        <v>68</v>
      </c>
      <c r="B85" s="4">
        <f>IF(利益分析表[[#This Row],[年度初]]="","",B84+1)</f>
        <v>97</v>
      </c>
      <c r="C85" s="8">
        <f>IF(ISNUMBER(利益分析表[[#This Row],[年度初]]),SUMIF(保障需求[年期],"&gt;="&amp;利益分析表[[#This Row],[年度初]],保障需求[危險保費]),"")</f>
        <v>0</v>
      </c>
      <c r="D85" s="8">
        <f>IF(ISNUMBER(利益分析表[[#This Row],[年度初]]),VLOOKUP(利益分析表[[#This Row],[年度初]],每月目標保費[],2)*12,"")</f>
        <v>0</v>
      </c>
      <c r="E85" s="8">
        <f>IF(ISNUMBER(利益分析表[[#This Row],[年度初]]),SUMIF(保障需求[年期],"&gt;="&amp;利益分析表[[#This Row],[年度初]],保障需求[保障金額]),"")</f>
        <v>0</v>
      </c>
      <c r="F85" s="8">
        <f>IF(ISNUMBER(利益分析表[[#This Row],[年度初]]),G84*投資報酬率,"")</f>
        <v>236944.78355666314</v>
      </c>
      <c r="G85" s="8">
        <f>IF(ISNUMBER(利益分析表[[#This Row],[年度初]]),G84+利益分析表[[#This Row],[年繳目標保費]]+利益分析表[[#This Row],[投資收益]]-利益分析表[[#This Row],[危險保費]],"")</f>
        <v>16033263.687334206</v>
      </c>
      <c r="H85" s="8">
        <f>IF(ISNUMBER(利益分析表[[#This Row],[年度初]]),利益分析表[[#This Row],[定期壽險保額]]+利益分析表[[#This Row],[帳戶價值]],"")</f>
        <v>16033263.687334206</v>
      </c>
    </row>
    <row r="86" spans="1:8" x14ac:dyDescent="0.25">
      <c r="A86" s="7">
        <f t="shared" si="2"/>
        <v>69</v>
      </c>
      <c r="B86" s="4">
        <f>IF(利益分析表[[#This Row],[年度初]]="","",B85+1)</f>
        <v>98</v>
      </c>
      <c r="C86" s="8">
        <f>IF(ISNUMBER(利益分析表[[#This Row],[年度初]]),SUMIF(保障需求[年期],"&gt;="&amp;利益分析表[[#This Row],[年度初]],保障需求[危險保費]),"")</f>
        <v>0</v>
      </c>
      <c r="D86" s="8">
        <f>IF(ISNUMBER(利益分析表[[#This Row],[年度初]]),VLOOKUP(利益分析表[[#This Row],[年度初]],每月目標保費[],2)*12,"")</f>
        <v>0</v>
      </c>
      <c r="E86" s="8">
        <f>IF(ISNUMBER(利益分析表[[#This Row],[年度初]]),SUMIF(保障需求[年期],"&gt;="&amp;利益分析表[[#This Row],[年度初]],保障需求[保障金額]),"")</f>
        <v>0</v>
      </c>
      <c r="F86" s="8">
        <f>IF(ISNUMBER(利益分析表[[#This Row],[年度初]]),G85*投資報酬率,"")</f>
        <v>240498.95531001309</v>
      </c>
      <c r="G86" s="8">
        <f>IF(ISNUMBER(利益分析表[[#This Row],[年度初]]),G85+利益分析表[[#This Row],[年繳目標保費]]+利益分析表[[#This Row],[投資收益]]-利益分析表[[#This Row],[危險保費]],"")</f>
        <v>16273762.642644219</v>
      </c>
      <c r="H86" s="8">
        <f>IF(ISNUMBER(利益分析表[[#This Row],[年度初]]),利益分析表[[#This Row],[定期壽險保額]]+利益分析表[[#This Row],[帳戶價值]],"")</f>
        <v>16273762.642644219</v>
      </c>
    </row>
    <row r="87" spans="1:8" x14ac:dyDescent="0.25">
      <c r="A87" s="7">
        <f t="shared" si="2"/>
        <v>70</v>
      </c>
      <c r="B87" s="4">
        <f>IF(利益分析表[[#This Row],[年度初]]="","",B86+1)</f>
        <v>99</v>
      </c>
      <c r="C87" s="8">
        <f>IF(ISNUMBER(利益分析表[[#This Row],[年度初]]),SUMIF(保障需求[年期],"&gt;="&amp;利益分析表[[#This Row],[年度初]],保障需求[危險保費]),"")</f>
        <v>0</v>
      </c>
      <c r="D87" s="8">
        <f>IF(ISNUMBER(利益分析表[[#This Row],[年度初]]),VLOOKUP(利益分析表[[#This Row],[年度初]],每月目標保費[],2)*12,"")</f>
        <v>0</v>
      </c>
      <c r="E87" s="8">
        <f>IF(ISNUMBER(利益分析表[[#This Row],[年度初]]),SUMIF(保障需求[年期],"&gt;="&amp;利益分析表[[#This Row],[年度初]],保障需求[保障金額]),"")</f>
        <v>0</v>
      </c>
      <c r="F87" s="8">
        <f>IF(ISNUMBER(利益分析表[[#This Row],[年度初]]),G86*投資報酬率,"")</f>
        <v>244106.43963966327</v>
      </c>
      <c r="G87" s="8">
        <f>IF(ISNUMBER(利益分析表[[#This Row],[年度初]]),G86+利益分析表[[#This Row],[年繳目標保費]]+利益分析表[[#This Row],[投資收益]]-利益分析表[[#This Row],[危險保費]],"")</f>
        <v>16517869.082283882</v>
      </c>
      <c r="H87" s="8">
        <f>IF(ISNUMBER(利益分析表[[#This Row],[年度初]]),利益分析表[[#This Row],[定期壽險保額]]+利益分析表[[#This Row],[帳戶價值]],"")</f>
        <v>16517869.082283882</v>
      </c>
    </row>
    <row r="88" spans="1:8" x14ac:dyDescent="0.25">
      <c r="A88" s="7">
        <f t="shared" si="2"/>
        <v>71</v>
      </c>
      <c r="B88" s="4">
        <f>IF(利益分析表[[#This Row],[年度初]]="","",B87+1)</f>
        <v>100</v>
      </c>
      <c r="C88" s="8">
        <f>IF(ISNUMBER(利益分析表[[#This Row],[年度初]]),SUMIF(保障需求[年期],"&gt;="&amp;利益分析表[[#This Row],[年度初]],保障需求[危險保費]),"")</f>
        <v>0</v>
      </c>
      <c r="D88" s="8">
        <f>IF(ISNUMBER(利益分析表[[#This Row],[年度初]]),VLOOKUP(利益分析表[[#This Row],[年度初]],每月目標保費[],2)*12,"")</f>
        <v>0</v>
      </c>
      <c r="E88" s="8">
        <f>IF(ISNUMBER(利益分析表[[#This Row],[年度初]]),SUMIF(保障需求[年期],"&gt;="&amp;利益分析表[[#This Row],[年度初]],保障需求[保障金額]),"")</f>
        <v>0</v>
      </c>
      <c r="F88" s="8">
        <f>IF(ISNUMBER(利益分析表[[#This Row],[年度初]]),G87*投資報酬率,"")</f>
        <v>247768.03623425824</v>
      </c>
      <c r="G88" s="8">
        <f>IF(ISNUMBER(利益分析表[[#This Row],[年度初]]),G87+利益分析表[[#This Row],[年繳目標保費]]+利益分析表[[#This Row],[投資收益]]-利益分析表[[#This Row],[危險保費]],"")</f>
        <v>16765637.11851814</v>
      </c>
      <c r="H88" s="8">
        <f>IF(ISNUMBER(利益分析表[[#This Row],[年度初]]),利益分析表[[#This Row],[定期壽險保額]]+利益分析表[[#This Row],[帳戶價值]],"")</f>
        <v>16765637.11851814</v>
      </c>
    </row>
    <row r="89" spans="1:8" x14ac:dyDescent="0.25">
      <c r="A89" s="7" t="str">
        <f t="shared" si="2"/>
        <v/>
      </c>
      <c r="B89" s="4" t="str">
        <f>IF(利益分析表[[#This Row],[年度初]]="","",B88+1)</f>
        <v/>
      </c>
      <c r="C89" s="11" t="str">
        <f>IF(ISNUMBER(利益分析表[[#This Row],[年度初]]),SUMIF(保障需求[年期],"&gt;="&amp;利益分析表[[#This Row],[年度初]],保障需求[危險保費]),"")</f>
        <v/>
      </c>
      <c r="D89" s="8" t="str">
        <f>IF(ISNUMBER(利益分析表[[#This Row],[年度初]]),VLOOKUP(利益分析表[[#This Row],[年度初]],每月目標保費[],2)*12,"")</f>
        <v/>
      </c>
      <c r="E89" s="8" t="str">
        <f>IF(ISNUMBER(利益分析表[[#This Row],[年度初]]),SUMIF(保障需求[年期],"&gt;="&amp;利益分析表[[#This Row],[年度初]],保障需求[保障金額]),"")</f>
        <v/>
      </c>
      <c r="F89" s="8" t="str">
        <f>IF(ISNUMBER(利益分析表[[#This Row],[年度初]]),G88*投資報酬率,"")</f>
        <v/>
      </c>
      <c r="G89" s="8" t="str">
        <f>IF(ISNUMBER(利益分析表[[#This Row],[年度初]]),G88+利益分析表[[#This Row],[年繳目標保費]]+利益分析表[[#This Row],[投資收益]]-利益分析表[[#This Row],[危險保費]],"")</f>
        <v/>
      </c>
      <c r="H89" s="8" t="str">
        <f>IF(ISNUMBER(利益分析表[[#This Row],[年度初]]),利益分析表[[#This Row],[定期壽險保額]]+利益分析表[[#This Row],[帳戶價值]],"")</f>
        <v/>
      </c>
    </row>
    <row r="90" spans="1:8" x14ac:dyDescent="0.25">
      <c r="A90" s="7" t="str">
        <f t="shared" si="2"/>
        <v/>
      </c>
      <c r="B90" s="4" t="str">
        <f>IF(利益分析表[[#This Row],[年度初]]="","",B89+1)</f>
        <v/>
      </c>
      <c r="C90" s="11" t="str">
        <f>IF(ISNUMBER(利益分析表[[#This Row],[年度初]]),SUMIF(保障需求[年期],"&gt;="&amp;利益分析表[[#This Row],[年度初]],保障需求[危險保費]),"")</f>
        <v/>
      </c>
      <c r="D90" s="8" t="str">
        <f>IF(ISNUMBER(利益分析表[[#This Row],[年度初]]),VLOOKUP(利益分析表[[#This Row],[年度初]],每月目標保費[],2)*12,"")</f>
        <v/>
      </c>
      <c r="E90" s="8" t="str">
        <f>IF(ISNUMBER(利益分析表[[#This Row],[年度初]]),SUMIF(保障需求[年期],"&gt;="&amp;利益分析表[[#This Row],[年度初]],保障需求[保障金額]),"")</f>
        <v/>
      </c>
      <c r="F90" s="8" t="str">
        <f>IF(ISNUMBER(利益分析表[[#This Row],[年度初]]),G89*投資報酬率,"")</f>
        <v/>
      </c>
      <c r="G90" s="8" t="str">
        <f>IF(ISNUMBER(利益分析表[[#This Row],[年度初]]),G89+利益分析表[[#This Row],[年繳目標保費]]+利益分析表[[#This Row],[投資收益]]-利益分析表[[#This Row],[危險保費]],"")</f>
        <v/>
      </c>
      <c r="H90" s="8" t="str">
        <f>IF(ISNUMBER(利益分析表[[#This Row],[年度初]]),利益分析表[[#This Row],[定期壽險保額]]+利益分析表[[#This Row],[帳戶價值]],"")</f>
        <v/>
      </c>
    </row>
    <row r="91" spans="1:8" x14ac:dyDescent="0.25">
      <c r="A91" s="7" t="str">
        <f t="shared" si="2"/>
        <v/>
      </c>
      <c r="B91" s="4" t="str">
        <f>IF(利益分析表[[#This Row],[年度初]]="","",B90+1)</f>
        <v/>
      </c>
      <c r="C91" s="11" t="str">
        <f>IF(ISNUMBER(利益分析表[[#This Row],[年度初]]),SUMIF(保障需求[年期],"&gt;="&amp;利益分析表[[#This Row],[年度初]],保障需求[危險保費]),"")</f>
        <v/>
      </c>
      <c r="D91" s="8" t="str">
        <f>IF(ISNUMBER(利益分析表[[#This Row],[年度初]]),VLOOKUP(利益分析表[[#This Row],[年度初]],每月目標保費[],2)*12,"")</f>
        <v/>
      </c>
      <c r="E91" s="8" t="str">
        <f>IF(ISNUMBER(利益分析表[[#This Row],[年度初]]),SUMIF(保障需求[年期],"&gt;="&amp;利益分析表[[#This Row],[年度初]],保障需求[保障金額]),"")</f>
        <v/>
      </c>
      <c r="F91" s="8" t="str">
        <f>IF(ISNUMBER(利益分析表[[#This Row],[年度初]]),G90*投資報酬率,"")</f>
        <v/>
      </c>
      <c r="G91" s="8" t="str">
        <f>IF(ISNUMBER(利益分析表[[#This Row],[年度初]]),G90+利益分析表[[#This Row],[年繳目標保費]]+利益分析表[[#This Row],[投資收益]]-利益分析表[[#This Row],[危險保費]],"")</f>
        <v/>
      </c>
      <c r="H91" s="8" t="str">
        <f>IF(ISNUMBER(利益分析表[[#This Row],[年度初]]),利益分析表[[#This Row],[定期壽險保額]]+利益分析表[[#This Row],[帳戶價值]],"")</f>
        <v/>
      </c>
    </row>
    <row r="92" spans="1:8" x14ac:dyDescent="0.25">
      <c r="A92" s="7" t="str">
        <f t="shared" si="2"/>
        <v/>
      </c>
      <c r="B92" s="4" t="str">
        <f>IF(利益分析表[[#This Row],[年度初]]="","",B91+1)</f>
        <v/>
      </c>
      <c r="C92" s="11" t="str">
        <f>IF(ISNUMBER(利益分析表[[#This Row],[年度初]]),SUMIF(保障需求[年期],"&gt;="&amp;利益分析表[[#This Row],[年度初]],保障需求[危險保費]),"")</f>
        <v/>
      </c>
      <c r="D92" s="8" t="str">
        <f>IF(ISNUMBER(利益分析表[[#This Row],[年度初]]),VLOOKUP(利益分析表[[#This Row],[年度初]],每月目標保費[],2)*12,"")</f>
        <v/>
      </c>
      <c r="E92" s="8" t="str">
        <f>IF(ISNUMBER(利益分析表[[#This Row],[年度初]]),SUMIF(保障需求[年期],"&gt;="&amp;利益分析表[[#This Row],[年度初]],保障需求[保障金額]),"")</f>
        <v/>
      </c>
      <c r="F92" s="8" t="str">
        <f>IF(ISNUMBER(利益分析表[[#This Row],[年度初]]),G91*投資報酬率,"")</f>
        <v/>
      </c>
      <c r="G92" s="8" t="str">
        <f>IF(ISNUMBER(利益分析表[[#This Row],[年度初]]),G91+利益分析表[[#This Row],[年繳目標保費]]+利益分析表[[#This Row],[投資收益]]-利益分析表[[#This Row],[危險保費]],"")</f>
        <v/>
      </c>
      <c r="H92" s="8" t="str">
        <f>IF(ISNUMBER(利益分析表[[#This Row],[年度初]]),利益分析表[[#This Row],[定期壽險保額]]+利益分析表[[#This Row],[帳戶價值]],"")</f>
        <v/>
      </c>
    </row>
    <row r="93" spans="1:8" x14ac:dyDescent="0.25">
      <c r="A93" s="7" t="str">
        <f t="shared" si="2"/>
        <v/>
      </c>
      <c r="B93" s="4" t="str">
        <f>IF(利益分析表[[#This Row],[年度初]]="","",B92+1)</f>
        <v/>
      </c>
      <c r="C93" s="11" t="str">
        <f>IF(ISNUMBER(利益分析表[[#This Row],[年度初]]),SUMIF(保障需求[年期],"&gt;="&amp;利益分析表[[#This Row],[年度初]],保障需求[危險保費]),"")</f>
        <v/>
      </c>
      <c r="D93" s="8" t="str">
        <f>IF(ISNUMBER(利益分析表[[#This Row],[年度初]]),VLOOKUP(利益分析表[[#This Row],[年度初]],每月目標保費[],2)*12,"")</f>
        <v/>
      </c>
      <c r="E93" s="8" t="str">
        <f>IF(ISNUMBER(利益分析表[[#This Row],[年度初]]),SUMIF(保障需求[年期],"&gt;="&amp;利益分析表[[#This Row],[年度初]],保障需求[保障金額]),"")</f>
        <v/>
      </c>
      <c r="F93" s="8" t="str">
        <f>IF(ISNUMBER(利益分析表[[#This Row],[年度初]]),G92*投資報酬率,"")</f>
        <v/>
      </c>
      <c r="G93" s="8" t="str">
        <f>IF(ISNUMBER(利益分析表[[#This Row],[年度初]]),G92+利益分析表[[#This Row],[年繳目標保費]]+利益分析表[[#This Row],[投資收益]]-利益分析表[[#This Row],[危險保費]],"")</f>
        <v/>
      </c>
      <c r="H93" s="8" t="str">
        <f>IF(ISNUMBER(利益分析表[[#This Row],[年度初]]),利益分析表[[#This Row],[定期壽險保額]]+利益分析表[[#This Row],[帳戶價值]],"")</f>
        <v/>
      </c>
    </row>
    <row r="94" spans="1:8" x14ac:dyDescent="0.25">
      <c r="A94" s="7" t="str">
        <f t="shared" si="2"/>
        <v/>
      </c>
      <c r="B94" s="4" t="str">
        <f>IF(利益分析表[[#This Row],[年度初]]="","",B93+1)</f>
        <v/>
      </c>
      <c r="C94" s="11" t="str">
        <f>IF(ISNUMBER(利益分析表[[#This Row],[年度初]]),SUMIF(保障需求[年期],"&gt;="&amp;利益分析表[[#This Row],[年度初]],保障需求[危險保費]),"")</f>
        <v/>
      </c>
      <c r="D94" s="8" t="str">
        <f>IF(ISNUMBER(利益分析表[[#This Row],[年度初]]),VLOOKUP(利益分析表[[#This Row],[年度初]],每月目標保費[],2)*12,"")</f>
        <v/>
      </c>
      <c r="E94" s="8" t="str">
        <f>IF(ISNUMBER(利益分析表[[#This Row],[年度初]]),SUMIF(保障需求[年期],"&gt;="&amp;利益分析表[[#This Row],[年度初]],保障需求[保障金額]),"")</f>
        <v/>
      </c>
      <c r="F94" s="8" t="str">
        <f>IF(ISNUMBER(利益分析表[[#This Row],[年度初]]),G93*投資報酬率,"")</f>
        <v/>
      </c>
      <c r="G94" s="8" t="str">
        <f>IF(ISNUMBER(利益分析表[[#This Row],[年度初]]),G93+利益分析表[[#This Row],[年繳目標保費]]+利益分析表[[#This Row],[投資收益]]-利益分析表[[#This Row],[危險保費]],"")</f>
        <v/>
      </c>
      <c r="H94" s="8" t="str">
        <f>IF(ISNUMBER(利益分析表[[#This Row],[年度初]]),利益分析表[[#This Row],[定期壽險保額]]+利益分析表[[#This Row],[帳戶價值]],"")</f>
        <v/>
      </c>
    </row>
    <row r="95" spans="1:8" x14ac:dyDescent="0.25">
      <c r="A95" s="7" t="str">
        <f t="shared" si="2"/>
        <v/>
      </c>
      <c r="B95" s="4" t="str">
        <f>IF(利益分析表[[#This Row],[年度初]]="","",B94+1)</f>
        <v/>
      </c>
      <c r="C95" s="11" t="str">
        <f>IF(ISNUMBER(利益分析表[[#This Row],[年度初]]),SUMIF(保障需求[年期],"&gt;="&amp;利益分析表[[#This Row],[年度初]],保障需求[危險保費]),"")</f>
        <v/>
      </c>
      <c r="D95" s="8" t="str">
        <f>IF(ISNUMBER(利益分析表[[#This Row],[年度初]]),VLOOKUP(利益分析表[[#This Row],[年度初]],每月目標保費[],2)*12,"")</f>
        <v/>
      </c>
      <c r="E95" s="8" t="str">
        <f>IF(ISNUMBER(利益分析表[[#This Row],[年度初]]),SUMIF(保障需求[年期],"&gt;="&amp;利益分析表[[#This Row],[年度初]],保障需求[保障金額]),"")</f>
        <v/>
      </c>
      <c r="F95" s="8" t="str">
        <f>IF(ISNUMBER(利益分析表[[#This Row],[年度初]]),G94*投資報酬率,"")</f>
        <v/>
      </c>
      <c r="G95" s="8" t="str">
        <f>IF(ISNUMBER(利益分析表[[#This Row],[年度初]]),G94+利益分析表[[#This Row],[年繳目標保費]]+利益分析表[[#This Row],[投資收益]]-利益分析表[[#This Row],[危險保費]],"")</f>
        <v/>
      </c>
      <c r="H95" s="8" t="str">
        <f>IF(ISNUMBER(利益分析表[[#This Row],[年度初]]),利益分析表[[#This Row],[定期壽險保額]]+利益分析表[[#This Row],[帳戶價值]],"")</f>
        <v/>
      </c>
    </row>
    <row r="96" spans="1:8" x14ac:dyDescent="0.25">
      <c r="A96" s="7" t="str">
        <f t="shared" si="2"/>
        <v/>
      </c>
      <c r="B96" s="4" t="str">
        <f>IF(利益分析表[[#This Row],[年度初]]="","",B95+1)</f>
        <v/>
      </c>
      <c r="C96" s="11" t="str">
        <f>IF(ISNUMBER(利益分析表[[#This Row],[年度初]]),SUMIF(保障需求[年期],"&gt;="&amp;利益分析表[[#This Row],[年度初]],保障需求[危險保費]),"")</f>
        <v/>
      </c>
      <c r="D96" s="8" t="str">
        <f>IF(ISNUMBER(利益分析表[[#This Row],[年度初]]),VLOOKUP(利益分析表[[#This Row],[年度初]],每月目標保費[],2)*12,"")</f>
        <v/>
      </c>
      <c r="E96" s="8" t="str">
        <f>IF(ISNUMBER(利益分析表[[#This Row],[年度初]]),SUMIF(保障需求[年期],"&gt;="&amp;利益分析表[[#This Row],[年度初]],保障需求[保障金額]),"")</f>
        <v/>
      </c>
      <c r="F96" s="8" t="str">
        <f>IF(ISNUMBER(利益分析表[[#This Row],[年度初]]),G95*投資報酬率,"")</f>
        <v/>
      </c>
      <c r="G96" s="8" t="str">
        <f>IF(ISNUMBER(利益分析表[[#This Row],[年度初]]),G95+利益分析表[[#This Row],[年繳目標保費]]+利益分析表[[#This Row],[投資收益]]-利益分析表[[#This Row],[危險保費]],"")</f>
        <v/>
      </c>
      <c r="H96" s="8" t="str">
        <f>IF(ISNUMBER(利益分析表[[#This Row],[年度初]]),利益分析表[[#This Row],[定期壽險保額]]+利益分析表[[#This Row],[帳戶價值]],"")</f>
        <v/>
      </c>
    </row>
    <row r="97" spans="1:8" x14ac:dyDescent="0.25">
      <c r="A97" s="7" t="str">
        <f t="shared" si="2"/>
        <v/>
      </c>
      <c r="B97" s="4" t="str">
        <f>IF(利益分析表[[#This Row],[年度初]]="","",B96+1)</f>
        <v/>
      </c>
      <c r="C97" s="11" t="str">
        <f>IF(ISNUMBER(利益分析表[[#This Row],[年度初]]),SUMIF(保障需求[年期],"&gt;="&amp;利益分析表[[#This Row],[年度初]],保障需求[危險保費]),"")</f>
        <v/>
      </c>
      <c r="D97" s="8" t="str">
        <f>IF(ISNUMBER(利益分析表[[#This Row],[年度初]]),VLOOKUP(利益分析表[[#This Row],[年度初]],每月目標保費[],2)*12,"")</f>
        <v/>
      </c>
      <c r="E97" s="8" t="str">
        <f>IF(ISNUMBER(利益分析表[[#This Row],[年度初]]),SUMIF(保障需求[年期],"&gt;="&amp;利益分析表[[#This Row],[年度初]],保障需求[保障金額]),"")</f>
        <v/>
      </c>
      <c r="F97" s="8" t="str">
        <f>IF(ISNUMBER(利益分析表[[#This Row],[年度初]]),G96*投資報酬率,"")</f>
        <v/>
      </c>
      <c r="G97" s="8" t="str">
        <f>IF(ISNUMBER(利益分析表[[#This Row],[年度初]]),G96+利益分析表[[#This Row],[年繳目標保費]]+利益分析表[[#This Row],[投資收益]]-利益分析表[[#This Row],[危險保費]],"")</f>
        <v/>
      </c>
      <c r="H97" s="8" t="str">
        <f>IF(ISNUMBER(利益分析表[[#This Row],[年度初]]),利益分析表[[#This Row],[定期壽險保額]]+利益分析表[[#This Row],[帳戶價值]],"")</f>
        <v/>
      </c>
    </row>
    <row r="98" spans="1:8" x14ac:dyDescent="0.25">
      <c r="A98" s="7" t="str">
        <f t="shared" si="2"/>
        <v/>
      </c>
      <c r="B98" s="4" t="str">
        <f>IF(利益分析表[[#This Row],[年度初]]="","",B97+1)</f>
        <v/>
      </c>
      <c r="C98" s="11" t="str">
        <f>IF(ISNUMBER(利益分析表[[#This Row],[年度初]]),SUMIF(保障需求[年期],"&gt;="&amp;利益分析表[[#This Row],[年度初]],保障需求[危險保費]),"")</f>
        <v/>
      </c>
      <c r="D98" s="8" t="str">
        <f>IF(ISNUMBER(利益分析表[[#This Row],[年度初]]),VLOOKUP(利益分析表[[#This Row],[年度初]],每月目標保費[],2)*12,"")</f>
        <v/>
      </c>
      <c r="E98" s="8" t="str">
        <f>IF(ISNUMBER(利益分析表[[#This Row],[年度初]]),SUMIF(保障需求[年期],"&gt;="&amp;利益分析表[[#This Row],[年度初]],保障需求[保障金額]),"")</f>
        <v/>
      </c>
      <c r="F98" s="8" t="str">
        <f>IF(ISNUMBER(利益分析表[[#This Row],[年度初]]),G97*投資報酬率,"")</f>
        <v/>
      </c>
      <c r="G98" s="8" t="str">
        <f>IF(ISNUMBER(利益分析表[[#This Row],[年度初]]),G97+利益分析表[[#This Row],[年繳目標保費]]+利益分析表[[#This Row],[投資收益]]-利益分析表[[#This Row],[危險保費]],"")</f>
        <v/>
      </c>
      <c r="H98" s="8" t="str">
        <f>IF(ISNUMBER(利益分析表[[#This Row],[年度初]]),利益分析表[[#This Row],[定期壽險保額]]+利益分析表[[#This Row],[帳戶價值]],"")</f>
        <v/>
      </c>
    </row>
    <row r="99" spans="1:8" x14ac:dyDescent="0.25">
      <c r="A99" s="7" t="str">
        <f t="shared" si="2"/>
        <v/>
      </c>
      <c r="B99" s="4" t="str">
        <f>IF(利益分析表[[#This Row],[年度初]]="","",B98+1)</f>
        <v/>
      </c>
      <c r="C99" s="11" t="str">
        <f>IF(ISNUMBER(利益分析表[[#This Row],[年度初]]),SUMIF(保障需求[年期],"&gt;="&amp;利益分析表[[#This Row],[年度初]],保障需求[危險保費]),"")</f>
        <v/>
      </c>
      <c r="D99" s="8" t="str">
        <f>IF(ISNUMBER(利益分析表[[#This Row],[年度初]]),VLOOKUP(利益分析表[[#This Row],[年度初]],每月目標保費[],2)*12,"")</f>
        <v/>
      </c>
      <c r="E99" s="8" t="str">
        <f>IF(ISNUMBER(利益分析表[[#This Row],[年度初]]),SUMIF(保障需求[年期],"&gt;="&amp;利益分析表[[#This Row],[年度初]],保障需求[保障金額]),"")</f>
        <v/>
      </c>
      <c r="F99" s="8" t="str">
        <f>IF(ISNUMBER(利益分析表[[#This Row],[年度初]]),G98*投資報酬率,"")</f>
        <v/>
      </c>
      <c r="G99" s="8" t="str">
        <f>IF(ISNUMBER(利益分析表[[#This Row],[年度初]]),G98+利益分析表[[#This Row],[年繳目標保費]]+利益分析表[[#This Row],[投資收益]]-利益分析表[[#This Row],[危險保費]],"")</f>
        <v/>
      </c>
      <c r="H99" s="8" t="str">
        <f>IF(ISNUMBER(利益分析表[[#This Row],[年度初]]),利益分析表[[#This Row],[定期壽險保額]]+利益分析表[[#This Row],[帳戶價值]],"")</f>
        <v/>
      </c>
    </row>
    <row r="100" spans="1:8" x14ac:dyDescent="0.25">
      <c r="A100" s="7" t="str">
        <f t="shared" si="2"/>
        <v/>
      </c>
      <c r="B100" s="4" t="str">
        <f>IF(利益分析表[[#This Row],[年度初]]="","",B99+1)</f>
        <v/>
      </c>
      <c r="C100" s="11" t="str">
        <f>IF(ISNUMBER(利益分析表[[#This Row],[年度初]]),SUMIF(保障需求[年期],"&gt;="&amp;利益分析表[[#This Row],[年度初]],保障需求[危險保費]),"")</f>
        <v/>
      </c>
      <c r="D100" s="8" t="str">
        <f>IF(ISNUMBER(利益分析表[[#This Row],[年度初]]),VLOOKUP(利益分析表[[#This Row],[年度初]],每月目標保費[],2)*12,"")</f>
        <v/>
      </c>
      <c r="E100" s="8" t="str">
        <f>IF(ISNUMBER(利益分析表[[#This Row],[年度初]]),SUMIF(保障需求[年期],"&gt;="&amp;利益分析表[[#This Row],[年度初]],保障需求[保障金額]),"")</f>
        <v/>
      </c>
      <c r="F100" s="8" t="str">
        <f>IF(ISNUMBER(利益分析表[[#This Row],[年度初]]),G99*投資報酬率,"")</f>
        <v/>
      </c>
      <c r="G100" s="8" t="str">
        <f>IF(ISNUMBER(利益分析表[[#This Row],[年度初]]),G99+利益分析表[[#This Row],[年繳目標保費]]+利益分析表[[#This Row],[投資收益]]-利益分析表[[#This Row],[危險保費]],"")</f>
        <v/>
      </c>
      <c r="H100" s="8" t="str">
        <f>IF(ISNUMBER(利益分析表[[#This Row],[年度初]]),利益分析表[[#This Row],[定期壽險保額]]+利益分析表[[#This Row],[帳戶價值]],"")</f>
        <v/>
      </c>
    </row>
    <row r="101" spans="1:8" x14ac:dyDescent="0.25">
      <c r="A101" s="7" t="str">
        <f t="shared" si="2"/>
        <v/>
      </c>
      <c r="B101" s="4" t="str">
        <f>IF(利益分析表[[#This Row],[年度初]]="","",B100+1)</f>
        <v/>
      </c>
      <c r="C101" s="11" t="str">
        <f>IF(ISNUMBER(利益分析表[[#This Row],[年度初]]),SUMIF(保障需求[年期],"&gt;="&amp;利益分析表[[#This Row],[年度初]],保障需求[危險保費]),"")</f>
        <v/>
      </c>
      <c r="D101" s="8" t="str">
        <f>IF(ISNUMBER(利益分析表[[#This Row],[年度初]]),VLOOKUP(利益分析表[[#This Row],[年度初]],每月目標保費[],2)*12,"")</f>
        <v/>
      </c>
      <c r="E101" s="8" t="str">
        <f>IF(ISNUMBER(利益分析表[[#This Row],[年度初]]),SUMIF(保障需求[年期],"&gt;="&amp;利益分析表[[#This Row],[年度初]],保障需求[保障金額]),"")</f>
        <v/>
      </c>
      <c r="F101" s="8" t="str">
        <f>IF(ISNUMBER(利益分析表[[#This Row],[年度初]]),G100*投資報酬率,"")</f>
        <v/>
      </c>
      <c r="G101" s="8" t="str">
        <f>IF(ISNUMBER(利益分析表[[#This Row],[年度初]]),G100+利益分析表[[#This Row],[年繳目標保費]]+利益分析表[[#This Row],[投資收益]]-利益分析表[[#This Row],[危險保費]],"")</f>
        <v/>
      </c>
      <c r="H101" s="8" t="str">
        <f>IF(ISNUMBER(利益分析表[[#This Row],[年度初]]),利益分析表[[#This Row],[定期壽險保額]]+利益分析表[[#This Row],[帳戶價值]],"")</f>
        <v/>
      </c>
    </row>
    <row r="102" spans="1:8" x14ac:dyDescent="0.25">
      <c r="A102" s="7" t="str">
        <f t="shared" si="2"/>
        <v/>
      </c>
      <c r="B102" s="4" t="str">
        <f>IF(利益分析表[[#This Row],[年度初]]="","",B101+1)</f>
        <v/>
      </c>
      <c r="C102" s="11" t="str">
        <f>IF(ISNUMBER(利益分析表[[#This Row],[年度初]]),SUMIF(保障需求[年期],"&gt;="&amp;利益分析表[[#This Row],[年度初]],保障需求[危險保費]),"")</f>
        <v/>
      </c>
      <c r="D102" s="8" t="str">
        <f>IF(ISNUMBER(利益分析表[[#This Row],[年度初]]),VLOOKUP(利益分析表[[#This Row],[年度初]],每月目標保費[],2)*12,"")</f>
        <v/>
      </c>
      <c r="E102" s="8" t="str">
        <f>IF(ISNUMBER(利益分析表[[#This Row],[年度初]]),SUMIF(保障需求[年期],"&gt;="&amp;利益分析表[[#This Row],[年度初]],保障需求[保障金額]),"")</f>
        <v/>
      </c>
      <c r="F102" s="8" t="str">
        <f>IF(ISNUMBER(利益分析表[[#This Row],[年度初]]),G101*投資報酬率,"")</f>
        <v/>
      </c>
      <c r="G102" s="8" t="str">
        <f>IF(ISNUMBER(利益分析表[[#This Row],[年度初]]),G101+利益分析表[[#This Row],[年繳目標保費]]+利益分析表[[#This Row],[投資收益]]-利益分析表[[#This Row],[危險保費]],"")</f>
        <v/>
      </c>
      <c r="H102" s="8" t="str">
        <f>IF(ISNUMBER(利益分析表[[#This Row],[年度初]]),利益分析表[[#This Row],[定期壽險保額]]+利益分析表[[#This Row],[帳戶價值]],"")</f>
        <v/>
      </c>
    </row>
  </sheetData>
  <phoneticPr fontId="3" type="noConversion"/>
  <dataValidations count="1">
    <dataValidation type="list" allowBlank="1" showInputMessage="1" showErrorMessage="1" sqref="B2">
      <formula1>"男,女"</formula1>
    </dataValidation>
  </dataValidations>
  <pageMargins left="0.7" right="0.7" top="0.75" bottom="0.75" header="0.3" footer="0.3"/>
  <pageSetup paperSize="9" orientation="portrait" r:id="rId1"/>
  <ignoredErrors>
    <ignoredError sqref="B18:B19 A18:A19 A20:B102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175" zoomScaleNormal="175" workbookViewId="0">
      <pane ySplit="9495" topLeftCell="A39"/>
      <selection activeCell="P5" sqref="P5"/>
      <selection pane="bottomLeft" activeCell="A39" sqref="A39"/>
    </sheetView>
  </sheetViews>
  <sheetFormatPr defaultRowHeight="15.75" x14ac:dyDescent="0.25"/>
  <cols>
    <col min="1" max="10" width="5.625" style="15" customWidth="1"/>
    <col min="11" max="11" width="6.125" style="15" customWidth="1"/>
    <col min="12" max="12" width="1.75" style="15" customWidth="1"/>
    <col min="13" max="13" width="9.125" style="15" customWidth="1"/>
    <col min="14" max="14" width="7.5" style="15" customWidth="1"/>
    <col min="15" max="15" width="1.875" style="15" customWidth="1"/>
    <col min="16" max="16" width="6" style="15" customWidth="1"/>
    <col min="17" max="17" width="11.5" style="15" customWidth="1"/>
    <col min="18" max="18" width="7.25" style="15" customWidth="1"/>
    <col min="19" max="19" width="10" style="15" customWidth="1"/>
    <col min="20" max="16384" width="9" style="15"/>
  </cols>
  <sheetData>
    <row r="1" spans="1:19" x14ac:dyDescent="0.25">
      <c r="B1" s="19">
        <v>10</v>
      </c>
      <c r="C1" s="19"/>
      <c r="D1" s="19">
        <v>15</v>
      </c>
      <c r="E1" s="19"/>
      <c r="F1" s="19">
        <v>20</v>
      </c>
      <c r="G1" s="19"/>
      <c r="H1" s="19">
        <v>25</v>
      </c>
      <c r="I1" s="19"/>
      <c r="J1" s="19">
        <v>30</v>
      </c>
      <c r="K1" s="19"/>
      <c r="M1" s="16"/>
    </row>
    <row r="2" spans="1:19" x14ac:dyDescent="0.25">
      <c r="A2" s="12" t="s">
        <v>4</v>
      </c>
      <c r="B2" s="12" t="s">
        <v>9</v>
      </c>
      <c r="C2" s="12" t="s">
        <v>10</v>
      </c>
      <c r="D2" s="12" t="s">
        <v>9</v>
      </c>
      <c r="E2" s="12" t="s">
        <v>10</v>
      </c>
      <c r="F2" s="12" t="s">
        <v>9</v>
      </c>
      <c r="G2" s="12" t="s">
        <v>10</v>
      </c>
      <c r="H2" s="12" t="s">
        <v>9</v>
      </c>
      <c r="I2" s="12" t="s">
        <v>10</v>
      </c>
      <c r="J2" s="12" t="s">
        <v>9</v>
      </c>
      <c r="K2" s="12" t="s">
        <v>10</v>
      </c>
    </row>
    <row r="3" spans="1:19" ht="16.5" x14ac:dyDescent="0.25">
      <c r="A3" s="12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M3" s="10" t="s">
        <v>14</v>
      </c>
      <c r="P3" s="10" t="s">
        <v>13</v>
      </c>
    </row>
    <row r="4" spans="1:19" x14ac:dyDescent="0.25">
      <c r="A4" s="12">
        <v>15</v>
      </c>
      <c r="B4" s="15">
        <v>17</v>
      </c>
      <c r="C4" s="15">
        <v>7</v>
      </c>
      <c r="D4" s="15">
        <v>17</v>
      </c>
      <c r="E4" s="15">
        <v>7</v>
      </c>
      <c r="F4" s="15">
        <v>17</v>
      </c>
      <c r="G4" s="15">
        <v>8</v>
      </c>
      <c r="H4" s="15">
        <v>16</v>
      </c>
      <c r="I4" s="15">
        <v>6</v>
      </c>
      <c r="J4" s="15">
        <v>17</v>
      </c>
      <c r="K4" s="15">
        <v>7</v>
      </c>
      <c r="M4" s="15" t="s">
        <v>35</v>
      </c>
      <c r="N4" s="15" t="s">
        <v>12</v>
      </c>
      <c r="P4" s="12" t="s">
        <v>36</v>
      </c>
      <c r="Q4" s="12" t="s">
        <v>37</v>
      </c>
      <c r="R4" s="12" t="s">
        <v>12</v>
      </c>
      <c r="S4" s="12" t="s">
        <v>30</v>
      </c>
    </row>
    <row r="5" spans="1:19" x14ac:dyDescent="0.25">
      <c r="A5" s="12">
        <v>16</v>
      </c>
      <c r="B5" s="15">
        <v>17</v>
      </c>
      <c r="C5" s="15">
        <v>7</v>
      </c>
      <c r="D5" s="15">
        <v>17</v>
      </c>
      <c r="E5" s="15">
        <v>7</v>
      </c>
      <c r="F5" s="15">
        <v>17</v>
      </c>
      <c r="G5" s="15">
        <v>8</v>
      </c>
      <c r="H5" s="15">
        <v>17</v>
      </c>
      <c r="I5" s="15">
        <v>6</v>
      </c>
      <c r="J5" s="15">
        <v>17</v>
      </c>
      <c r="K5" s="15">
        <v>8</v>
      </c>
      <c r="M5" s="12">
        <f>B1</f>
        <v>10</v>
      </c>
      <c r="N5" s="15">
        <v>2</v>
      </c>
      <c r="P5" s="12">
        <v>10</v>
      </c>
      <c r="Q5" s="17">
        <v>1000000</v>
      </c>
      <c r="R5" s="17">
        <f>IFERROR(IF(性別="男",VLOOKUP(保障需求[[#This Row],[年期]],保單類別表[],2,FALSE),VLOOKUP(保障需求[[#This Row],[年期]],保單類別表[],2,FALSE)+1),"")</f>
        <v>2</v>
      </c>
      <c r="S5" s="12">
        <f>IFERROR(VLOOKUP(保險年齡,壽險費率表[],保障需求[[#This Row],[欄位數]],FALSE)*保障需求[[#This Row],[保障金額]]/10000,"")</f>
        <v>2500</v>
      </c>
    </row>
    <row r="6" spans="1:19" x14ac:dyDescent="0.25">
      <c r="A6" s="12">
        <v>17</v>
      </c>
      <c r="B6" s="15">
        <v>18</v>
      </c>
      <c r="C6" s="15">
        <v>7</v>
      </c>
      <c r="D6" s="15">
        <v>18</v>
      </c>
      <c r="E6" s="15">
        <v>7</v>
      </c>
      <c r="F6" s="15">
        <v>18</v>
      </c>
      <c r="G6" s="15">
        <v>8</v>
      </c>
      <c r="H6" s="15">
        <v>17</v>
      </c>
      <c r="I6" s="15">
        <v>7</v>
      </c>
      <c r="J6" s="15">
        <v>18</v>
      </c>
      <c r="K6" s="15">
        <v>8</v>
      </c>
      <c r="M6" s="12">
        <f>D1</f>
        <v>15</v>
      </c>
      <c r="N6" s="15">
        <v>4</v>
      </c>
      <c r="P6" s="12">
        <v>15</v>
      </c>
      <c r="Q6" s="17">
        <v>1500000</v>
      </c>
      <c r="R6" s="17">
        <f>IFERROR(IF(性別="男",VLOOKUP(保障需求[[#This Row],[年期]],保單類別表[],2,FALSE),VLOOKUP(保障需求[[#This Row],[年期]],保單類別表[],2,FALSE)+1),"")</f>
        <v>4</v>
      </c>
      <c r="S6" s="12">
        <f>IFERROR(VLOOKUP(保險年齡,壽險費率表[],保障需求[[#This Row],[欄位數]],FALSE)*保障需求[[#This Row],[保障金額]]/10000,"")</f>
        <v>4050</v>
      </c>
    </row>
    <row r="7" spans="1:19" x14ac:dyDescent="0.25">
      <c r="A7" s="12">
        <v>18</v>
      </c>
      <c r="B7" s="15">
        <v>18</v>
      </c>
      <c r="C7" s="15">
        <v>8</v>
      </c>
      <c r="D7" s="15">
        <v>18</v>
      </c>
      <c r="E7" s="15">
        <v>8</v>
      </c>
      <c r="F7" s="15">
        <v>19</v>
      </c>
      <c r="G7" s="15">
        <v>8</v>
      </c>
      <c r="H7" s="15">
        <v>18</v>
      </c>
      <c r="I7" s="15">
        <v>7</v>
      </c>
      <c r="J7" s="15">
        <v>19</v>
      </c>
      <c r="K7" s="15">
        <v>8</v>
      </c>
      <c r="M7" s="12">
        <f>F1</f>
        <v>20</v>
      </c>
      <c r="N7" s="15">
        <v>6</v>
      </c>
      <c r="P7" s="12">
        <v>20</v>
      </c>
      <c r="Q7" s="17">
        <v>1500000</v>
      </c>
      <c r="R7" s="17">
        <f>IFERROR(IF(性別="男",VLOOKUP(保障需求[[#This Row],[年期]],保單類別表[],2,FALSE),VLOOKUP(保障需求[[#This Row],[年期]],保單類別表[],2,FALSE)+1),"")</f>
        <v>6</v>
      </c>
      <c r="S7" s="12">
        <f>IFERROR(VLOOKUP(保險年齡,壽險費率表[],保障需求[[#This Row],[欄位數]],FALSE)*保障需求[[#This Row],[保障金額]]/10000,"")</f>
        <v>4650</v>
      </c>
    </row>
    <row r="8" spans="1:19" x14ac:dyDescent="0.25">
      <c r="A8" s="12">
        <v>19</v>
      </c>
      <c r="B8" s="15">
        <v>18</v>
      </c>
      <c r="C8" s="15">
        <v>8</v>
      </c>
      <c r="D8" s="15">
        <v>20</v>
      </c>
      <c r="E8" s="15">
        <v>8</v>
      </c>
      <c r="F8" s="15">
        <v>20</v>
      </c>
      <c r="G8" s="15">
        <v>10</v>
      </c>
      <c r="H8" s="15">
        <v>18</v>
      </c>
      <c r="I8" s="15">
        <v>8</v>
      </c>
      <c r="J8" s="15">
        <v>20</v>
      </c>
      <c r="K8" s="15">
        <v>10</v>
      </c>
      <c r="M8" s="12">
        <f>H1</f>
        <v>25</v>
      </c>
      <c r="N8" s="15">
        <v>8</v>
      </c>
      <c r="P8" s="12">
        <v>25</v>
      </c>
      <c r="Q8" s="17">
        <v>2000000</v>
      </c>
      <c r="R8" s="17">
        <f>IFERROR(IF(性別="男",VLOOKUP(保障需求[[#This Row],[年期]],保單類別表[],2,FALSE),VLOOKUP(保障需求[[#This Row],[年期]],保單類別表[],2,FALSE)+1),"")</f>
        <v>8</v>
      </c>
      <c r="S8" s="12">
        <f>IFERROR(VLOOKUP(保險年齡,壽險費率表[],保障需求[[#This Row],[欄位數]],FALSE)*保障需求[[#This Row],[保障金額]]/10000,"")</f>
        <v>6600</v>
      </c>
    </row>
    <row r="9" spans="1:19" x14ac:dyDescent="0.25">
      <c r="A9" s="12">
        <v>20</v>
      </c>
      <c r="B9" s="15">
        <v>20</v>
      </c>
      <c r="C9" s="15">
        <v>8</v>
      </c>
      <c r="D9" s="15">
        <v>20</v>
      </c>
      <c r="E9" s="15">
        <v>8</v>
      </c>
      <c r="F9" s="15">
        <v>21</v>
      </c>
      <c r="G9" s="15">
        <v>10</v>
      </c>
      <c r="H9" s="15">
        <v>19</v>
      </c>
      <c r="I9" s="15">
        <v>9</v>
      </c>
      <c r="J9" s="15">
        <v>22</v>
      </c>
      <c r="K9" s="15">
        <v>10</v>
      </c>
      <c r="M9" s="12">
        <f>J1</f>
        <v>30</v>
      </c>
      <c r="N9" s="15">
        <v>10</v>
      </c>
      <c r="P9" s="12"/>
      <c r="Q9" s="17"/>
      <c r="R9" s="17" t="str">
        <f>IFERROR(IF(性別="男",VLOOKUP(保障需求[[#This Row],[年期]],保單類別表[],2,FALSE),VLOOKUP(保障需求[[#This Row],[年期]],保單類別表[],2,FALSE)+1),"")</f>
        <v/>
      </c>
      <c r="S9" s="12" t="str">
        <f>IFERROR(VLOOKUP(保險年齡,壽險費率表[],保障需求[[#This Row],[欄位數]],FALSE)*保障需求[[#This Row],[保障金額]]/10000,"")</f>
        <v/>
      </c>
    </row>
    <row r="10" spans="1:19" x14ac:dyDescent="0.25">
      <c r="A10" s="12">
        <v>21</v>
      </c>
      <c r="B10" s="15">
        <v>20</v>
      </c>
      <c r="C10" s="15">
        <v>8</v>
      </c>
      <c r="D10" s="15">
        <v>21</v>
      </c>
      <c r="E10" s="15">
        <v>8</v>
      </c>
      <c r="F10" s="15">
        <v>21</v>
      </c>
      <c r="G10" s="15">
        <v>10</v>
      </c>
      <c r="H10" s="15">
        <v>19</v>
      </c>
      <c r="I10" s="15">
        <v>9</v>
      </c>
      <c r="J10" s="15">
        <v>22</v>
      </c>
      <c r="K10" s="15">
        <v>11</v>
      </c>
    </row>
    <row r="11" spans="1:19" x14ac:dyDescent="0.25">
      <c r="A11" s="12">
        <v>22</v>
      </c>
      <c r="B11" s="15">
        <v>20</v>
      </c>
      <c r="C11" s="15">
        <v>8</v>
      </c>
      <c r="D11" s="15">
        <v>21</v>
      </c>
      <c r="E11" s="15">
        <v>8</v>
      </c>
      <c r="F11" s="15">
        <v>21</v>
      </c>
      <c r="G11" s="15">
        <v>10</v>
      </c>
      <c r="H11" s="15">
        <v>20</v>
      </c>
      <c r="I11" s="15">
        <v>10</v>
      </c>
      <c r="J11" s="15">
        <v>23</v>
      </c>
      <c r="K11" s="15">
        <v>11</v>
      </c>
    </row>
    <row r="12" spans="1:19" x14ac:dyDescent="0.25">
      <c r="A12" s="12">
        <v>23</v>
      </c>
      <c r="B12" s="15">
        <v>20</v>
      </c>
      <c r="C12" s="15">
        <v>8</v>
      </c>
      <c r="D12" s="15">
        <v>21</v>
      </c>
      <c r="E12" s="15">
        <v>8</v>
      </c>
      <c r="F12" s="15">
        <v>22</v>
      </c>
      <c r="G12" s="15">
        <v>11</v>
      </c>
      <c r="H12" s="15">
        <v>23</v>
      </c>
      <c r="I12" s="15">
        <v>10</v>
      </c>
      <c r="J12" s="15">
        <v>26</v>
      </c>
      <c r="K12" s="15">
        <v>13</v>
      </c>
    </row>
    <row r="13" spans="1:19" x14ac:dyDescent="0.25">
      <c r="A13" s="12">
        <v>24</v>
      </c>
      <c r="B13" s="15">
        <v>20</v>
      </c>
      <c r="C13" s="15">
        <v>8</v>
      </c>
      <c r="D13" s="15">
        <v>22</v>
      </c>
      <c r="E13" s="15">
        <v>10</v>
      </c>
      <c r="F13" s="15">
        <v>22</v>
      </c>
      <c r="G13" s="15">
        <v>11</v>
      </c>
      <c r="H13" s="15">
        <v>24</v>
      </c>
      <c r="I13" s="15">
        <v>11</v>
      </c>
      <c r="J13" s="15">
        <v>27</v>
      </c>
      <c r="K13" s="15">
        <v>13</v>
      </c>
    </row>
    <row r="14" spans="1:19" x14ac:dyDescent="0.25">
      <c r="A14" s="12">
        <v>25</v>
      </c>
      <c r="B14" s="15">
        <v>22</v>
      </c>
      <c r="C14" s="15">
        <v>8</v>
      </c>
      <c r="D14" s="15">
        <v>23</v>
      </c>
      <c r="E14" s="15">
        <v>10</v>
      </c>
      <c r="F14" s="15">
        <v>23</v>
      </c>
      <c r="G14" s="15">
        <v>13</v>
      </c>
      <c r="H14" s="15">
        <v>24</v>
      </c>
      <c r="I14" s="15">
        <v>11</v>
      </c>
      <c r="J14" s="15">
        <v>29</v>
      </c>
      <c r="K14" s="15">
        <v>14</v>
      </c>
    </row>
    <row r="15" spans="1:19" x14ac:dyDescent="0.25">
      <c r="A15" s="12">
        <v>26</v>
      </c>
      <c r="B15" s="15">
        <v>22</v>
      </c>
      <c r="C15" s="15">
        <v>9</v>
      </c>
      <c r="D15" s="15">
        <v>24</v>
      </c>
      <c r="E15" s="15">
        <v>10</v>
      </c>
      <c r="F15" s="15">
        <v>25</v>
      </c>
      <c r="G15" s="15">
        <v>13</v>
      </c>
      <c r="H15" s="15">
        <v>26</v>
      </c>
      <c r="I15" s="15">
        <v>13</v>
      </c>
      <c r="J15" s="15">
        <v>31</v>
      </c>
      <c r="K15" s="15">
        <v>16</v>
      </c>
    </row>
    <row r="16" spans="1:19" x14ac:dyDescent="0.25">
      <c r="A16" s="12">
        <v>27</v>
      </c>
      <c r="B16" s="15">
        <v>22</v>
      </c>
      <c r="C16" s="15">
        <v>9</v>
      </c>
      <c r="D16" s="15">
        <v>24</v>
      </c>
      <c r="E16" s="15">
        <v>10</v>
      </c>
      <c r="F16" s="15">
        <v>26</v>
      </c>
      <c r="G16" s="15">
        <v>15</v>
      </c>
      <c r="H16" s="15">
        <v>27</v>
      </c>
      <c r="I16" s="15">
        <v>13</v>
      </c>
      <c r="J16" s="15">
        <v>33</v>
      </c>
      <c r="K16" s="15">
        <v>17</v>
      </c>
    </row>
    <row r="17" spans="1:11" x14ac:dyDescent="0.25">
      <c r="A17" s="12">
        <v>28</v>
      </c>
      <c r="B17" s="15">
        <v>23</v>
      </c>
      <c r="C17" s="15">
        <v>10</v>
      </c>
      <c r="D17" s="15">
        <v>25</v>
      </c>
      <c r="E17" s="15">
        <v>12</v>
      </c>
      <c r="F17" s="15">
        <v>27</v>
      </c>
      <c r="G17" s="15">
        <v>15</v>
      </c>
      <c r="H17" s="15">
        <v>29</v>
      </c>
      <c r="I17" s="15">
        <v>14</v>
      </c>
      <c r="J17" s="15">
        <v>35</v>
      </c>
      <c r="K17" s="15">
        <v>19</v>
      </c>
    </row>
    <row r="18" spans="1:11" x14ac:dyDescent="0.25">
      <c r="A18" s="12">
        <v>29</v>
      </c>
      <c r="B18" s="15">
        <v>24</v>
      </c>
      <c r="C18" s="15">
        <v>11</v>
      </c>
      <c r="D18" s="15">
        <v>26</v>
      </c>
      <c r="E18" s="15">
        <v>12</v>
      </c>
      <c r="F18" s="15">
        <v>29</v>
      </c>
      <c r="G18" s="15">
        <v>16</v>
      </c>
      <c r="H18" s="15">
        <v>31</v>
      </c>
      <c r="I18" s="15">
        <v>15</v>
      </c>
      <c r="J18" s="15">
        <v>37</v>
      </c>
      <c r="K18" s="15">
        <v>20</v>
      </c>
    </row>
    <row r="19" spans="1:11" x14ac:dyDescent="0.25">
      <c r="A19" s="12">
        <v>30</v>
      </c>
      <c r="B19" s="15">
        <v>25</v>
      </c>
      <c r="C19" s="15">
        <v>11</v>
      </c>
      <c r="D19" s="15">
        <v>27</v>
      </c>
      <c r="E19" s="15">
        <v>15</v>
      </c>
      <c r="F19" s="15">
        <v>31</v>
      </c>
      <c r="G19" s="15">
        <v>17</v>
      </c>
      <c r="H19" s="15">
        <v>33</v>
      </c>
      <c r="I19" s="15">
        <v>17</v>
      </c>
      <c r="J19" s="15">
        <v>40</v>
      </c>
      <c r="K19" s="15">
        <v>22</v>
      </c>
    </row>
    <row r="20" spans="1:11" x14ac:dyDescent="0.25">
      <c r="A20" s="12">
        <v>31</v>
      </c>
      <c r="B20" s="15">
        <v>26</v>
      </c>
      <c r="C20" s="15">
        <v>13</v>
      </c>
      <c r="D20" s="15">
        <v>29</v>
      </c>
      <c r="E20" s="15">
        <v>15</v>
      </c>
      <c r="F20" s="15">
        <v>33</v>
      </c>
      <c r="G20" s="15">
        <v>18</v>
      </c>
      <c r="H20" s="15">
        <v>35</v>
      </c>
      <c r="I20" s="15">
        <v>18</v>
      </c>
      <c r="J20" s="15">
        <v>42</v>
      </c>
      <c r="K20" s="15">
        <v>23</v>
      </c>
    </row>
    <row r="21" spans="1:11" x14ac:dyDescent="0.25">
      <c r="A21" s="12">
        <v>32</v>
      </c>
      <c r="B21" s="15">
        <v>26</v>
      </c>
      <c r="C21" s="15">
        <v>13</v>
      </c>
      <c r="D21" s="15">
        <v>30</v>
      </c>
      <c r="E21" s="15">
        <v>16</v>
      </c>
      <c r="F21" s="15">
        <v>35</v>
      </c>
      <c r="G21" s="15">
        <v>19</v>
      </c>
      <c r="H21" s="15">
        <v>39</v>
      </c>
      <c r="I21" s="15">
        <v>20</v>
      </c>
      <c r="J21" s="15">
        <v>46</v>
      </c>
      <c r="K21" s="15">
        <v>24</v>
      </c>
    </row>
    <row r="22" spans="1:11" x14ac:dyDescent="0.25">
      <c r="A22" s="12">
        <v>33</v>
      </c>
      <c r="B22" s="15">
        <v>29</v>
      </c>
      <c r="C22" s="15">
        <v>14</v>
      </c>
      <c r="D22" s="15">
        <v>32</v>
      </c>
      <c r="E22" s="15">
        <v>16</v>
      </c>
      <c r="F22" s="15">
        <v>37</v>
      </c>
      <c r="G22" s="15">
        <v>21</v>
      </c>
      <c r="H22" s="15">
        <v>41</v>
      </c>
      <c r="I22" s="15">
        <v>21</v>
      </c>
      <c r="J22" s="15">
        <v>50</v>
      </c>
      <c r="K22" s="15">
        <v>27</v>
      </c>
    </row>
    <row r="23" spans="1:11" x14ac:dyDescent="0.25">
      <c r="A23" s="12">
        <v>34</v>
      </c>
      <c r="B23" s="15">
        <v>30</v>
      </c>
      <c r="C23" s="15">
        <v>14</v>
      </c>
      <c r="D23" s="15">
        <v>34</v>
      </c>
      <c r="E23" s="15">
        <v>17</v>
      </c>
      <c r="F23" s="15">
        <v>39</v>
      </c>
      <c r="G23" s="15">
        <v>22</v>
      </c>
      <c r="H23" s="15">
        <v>45</v>
      </c>
      <c r="I23" s="15">
        <v>23</v>
      </c>
      <c r="J23" s="15">
        <v>55</v>
      </c>
      <c r="K23" s="15">
        <v>30</v>
      </c>
    </row>
    <row r="24" spans="1:11" x14ac:dyDescent="0.25">
      <c r="A24" s="12">
        <v>35</v>
      </c>
      <c r="B24" s="15">
        <v>32</v>
      </c>
      <c r="C24" s="15">
        <v>16</v>
      </c>
      <c r="D24" s="15">
        <v>36</v>
      </c>
      <c r="E24" s="15">
        <v>18</v>
      </c>
      <c r="F24" s="15">
        <v>42</v>
      </c>
      <c r="G24" s="15">
        <v>23</v>
      </c>
      <c r="H24" s="15">
        <v>49</v>
      </c>
      <c r="I24" s="15">
        <v>24</v>
      </c>
      <c r="J24" s="15">
        <v>60</v>
      </c>
      <c r="K24" s="15">
        <v>33</v>
      </c>
    </row>
    <row r="25" spans="1:11" x14ac:dyDescent="0.25">
      <c r="A25" s="12">
        <v>36</v>
      </c>
      <c r="B25" s="15">
        <v>34</v>
      </c>
      <c r="C25" s="15">
        <v>18</v>
      </c>
      <c r="D25" s="15">
        <v>40</v>
      </c>
      <c r="E25" s="15">
        <v>19</v>
      </c>
      <c r="F25" s="15">
        <v>44</v>
      </c>
      <c r="G25" s="15">
        <v>24</v>
      </c>
      <c r="H25" s="15">
        <v>52</v>
      </c>
      <c r="I25" s="15">
        <v>27</v>
      </c>
      <c r="J25" s="15">
        <v>65</v>
      </c>
      <c r="K25" s="15">
        <v>35</v>
      </c>
    </row>
    <row r="26" spans="1:11" x14ac:dyDescent="0.25">
      <c r="A26" s="12">
        <v>37</v>
      </c>
      <c r="B26" s="15">
        <v>36</v>
      </c>
      <c r="C26" s="15">
        <v>18</v>
      </c>
      <c r="D26" s="15">
        <v>41</v>
      </c>
      <c r="E26" s="15">
        <v>21</v>
      </c>
      <c r="F26" s="15">
        <v>47</v>
      </c>
      <c r="G26" s="15">
        <v>25</v>
      </c>
      <c r="H26" s="15">
        <v>57</v>
      </c>
      <c r="I26" s="15">
        <v>30</v>
      </c>
      <c r="J26" s="15">
        <v>70</v>
      </c>
      <c r="K26" s="15">
        <v>38</v>
      </c>
    </row>
    <row r="27" spans="1:11" x14ac:dyDescent="0.25">
      <c r="A27" s="12">
        <v>38</v>
      </c>
      <c r="B27" s="15">
        <v>38</v>
      </c>
      <c r="C27" s="15">
        <v>19</v>
      </c>
      <c r="D27" s="15">
        <v>45</v>
      </c>
      <c r="E27" s="15">
        <v>22</v>
      </c>
      <c r="F27" s="15">
        <v>50</v>
      </c>
      <c r="G27" s="15">
        <v>26</v>
      </c>
      <c r="H27" s="15">
        <v>62</v>
      </c>
      <c r="I27" s="15">
        <v>32</v>
      </c>
      <c r="J27" s="15">
        <v>76</v>
      </c>
      <c r="K27" s="15">
        <v>41</v>
      </c>
    </row>
    <row r="28" spans="1:11" x14ac:dyDescent="0.25">
      <c r="A28" s="12">
        <v>39</v>
      </c>
      <c r="B28" s="15">
        <v>40</v>
      </c>
      <c r="C28" s="15">
        <v>21</v>
      </c>
      <c r="D28" s="15">
        <v>48</v>
      </c>
      <c r="E28" s="15">
        <v>23</v>
      </c>
      <c r="F28" s="15">
        <v>53</v>
      </c>
      <c r="G28" s="15">
        <v>29</v>
      </c>
      <c r="H28" s="15">
        <v>67</v>
      </c>
      <c r="I28" s="15">
        <v>36</v>
      </c>
      <c r="J28" s="15">
        <v>83</v>
      </c>
      <c r="K28" s="15">
        <v>45</v>
      </c>
    </row>
    <row r="29" spans="1:11" x14ac:dyDescent="0.25">
      <c r="A29" s="12">
        <v>40</v>
      </c>
      <c r="B29" s="15">
        <v>44</v>
      </c>
      <c r="C29" s="15">
        <v>23</v>
      </c>
      <c r="D29" s="15">
        <v>51</v>
      </c>
      <c r="E29" s="15">
        <v>26</v>
      </c>
      <c r="F29" s="15">
        <v>58</v>
      </c>
      <c r="G29" s="15">
        <v>32</v>
      </c>
      <c r="H29" s="15">
        <v>73</v>
      </c>
      <c r="I29" s="15">
        <v>40</v>
      </c>
      <c r="J29" s="15">
        <v>90</v>
      </c>
      <c r="K29" s="15">
        <v>49</v>
      </c>
    </row>
    <row r="30" spans="1:11" x14ac:dyDescent="0.25">
      <c r="A30" s="12">
        <v>41</v>
      </c>
      <c r="B30" s="15">
        <v>48</v>
      </c>
      <c r="C30" s="15">
        <v>24</v>
      </c>
      <c r="D30" s="15">
        <v>54</v>
      </c>
      <c r="E30" s="15">
        <v>27</v>
      </c>
      <c r="F30" s="15">
        <v>62</v>
      </c>
      <c r="G30" s="15">
        <v>34</v>
      </c>
      <c r="H30" s="15">
        <v>79</v>
      </c>
      <c r="I30" s="15">
        <v>42</v>
      </c>
      <c r="J30" s="15">
        <v>97</v>
      </c>
      <c r="K30" s="15">
        <v>53</v>
      </c>
    </row>
    <row r="31" spans="1:11" x14ac:dyDescent="0.25">
      <c r="A31" s="12">
        <v>42</v>
      </c>
      <c r="B31" s="15">
        <v>52</v>
      </c>
      <c r="C31" s="15">
        <v>27</v>
      </c>
      <c r="D31" s="15">
        <v>58</v>
      </c>
      <c r="E31" s="15">
        <v>30</v>
      </c>
      <c r="F31" s="15">
        <v>67</v>
      </c>
      <c r="G31" s="15">
        <v>37</v>
      </c>
      <c r="H31" s="15">
        <v>85</v>
      </c>
      <c r="I31" s="15">
        <v>46</v>
      </c>
      <c r="J31" s="15">
        <v>105</v>
      </c>
      <c r="K31" s="15">
        <v>58</v>
      </c>
    </row>
    <row r="32" spans="1:11" x14ac:dyDescent="0.25">
      <c r="A32" s="12">
        <v>43</v>
      </c>
      <c r="B32" s="15">
        <v>56</v>
      </c>
      <c r="C32" s="15">
        <v>29</v>
      </c>
      <c r="D32" s="15">
        <v>63</v>
      </c>
      <c r="E32" s="15">
        <v>31</v>
      </c>
      <c r="F32" s="15">
        <v>73</v>
      </c>
      <c r="G32" s="15">
        <v>39</v>
      </c>
      <c r="H32" s="15">
        <v>93</v>
      </c>
      <c r="I32" s="15">
        <v>50</v>
      </c>
      <c r="J32" s="15">
        <v>113</v>
      </c>
      <c r="K32" s="15">
        <v>62</v>
      </c>
    </row>
    <row r="33" spans="1:11" x14ac:dyDescent="0.25">
      <c r="A33" s="12">
        <v>44</v>
      </c>
      <c r="B33" s="15">
        <v>61</v>
      </c>
      <c r="C33" s="15">
        <v>32</v>
      </c>
      <c r="D33" s="15">
        <v>68</v>
      </c>
      <c r="E33" s="15">
        <v>34</v>
      </c>
      <c r="F33" s="15">
        <v>78</v>
      </c>
      <c r="G33" s="15">
        <v>42</v>
      </c>
      <c r="H33" s="15">
        <v>100</v>
      </c>
      <c r="I33" s="15">
        <v>55</v>
      </c>
      <c r="J33" s="15">
        <v>122</v>
      </c>
      <c r="K33" s="15">
        <v>68</v>
      </c>
    </row>
    <row r="34" spans="1:11" x14ac:dyDescent="0.25">
      <c r="A34" s="12">
        <v>45</v>
      </c>
      <c r="B34" s="15">
        <v>66</v>
      </c>
      <c r="C34" s="15">
        <v>33</v>
      </c>
      <c r="D34" s="15">
        <v>73</v>
      </c>
      <c r="E34" s="15">
        <v>36</v>
      </c>
      <c r="F34" s="15">
        <v>85</v>
      </c>
      <c r="G34" s="15">
        <v>45</v>
      </c>
      <c r="H34" s="15">
        <v>109</v>
      </c>
      <c r="I34" s="15">
        <v>59</v>
      </c>
      <c r="J34" s="15">
        <v>132</v>
      </c>
      <c r="K34" s="15">
        <v>74</v>
      </c>
    </row>
    <row r="35" spans="1:11" x14ac:dyDescent="0.25">
      <c r="A35" s="12">
        <v>46</v>
      </c>
      <c r="B35" s="15">
        <v>72</v>
      </c>
      <c r="C35" s="15">
        <v>36</v>
      </c>
      <c r="D35" s="15">
        <v>79</v>
      </c>
      <c r="E35" s="15">
        <v>41</v>
      </c>
      <c r="F35" s="15">
        <v>92</v>
      </c>
      <c r="G35" s="15">
        <v>49</v>
      </c>
      <c r="H35" s="15">
        <v>118</v>
      </c>
      <c r="I35" s="15">
        <v>65</v>
      </c>
      <c r="J35" s="15" t="s">
        <v>11</v>
      </c>
      <c r="K35" s="15" t="s">
        <v>11</v>
      </c>
    </row>
    <row r="36" spans="1:11" x14ac:dyDescent="0.25">
      <c r="A36" s="12">
        <v>47</v>
      </c>
      <c r="B36" s="15">
        <v>78</v>
      </c>
      <c r="C36" s="15">
        <v>39</v>
      </c>
      <c r="D36" s="15">
        <v>85</v>
      </c>
      <c r="E36" s="15">
        <v>43</v>
      </c>
      <c r="F36" s="15">
        <v>99</v>
      </c>
      <c r="G36" s="15">
        <v>54</v>
      </c>
      <c r="H36" s="15">
        <v>128</v>
      </c>
      <c r="I36" s="15">
        <v>72</v>
      </c>
      <c r="J36" s="15" t="s">
        <v>11</v>
      </c>
      <c r="K36" s="15" t="s">
        <v>11</v>
      </c>
    </row>
    <row r="37" spans="1:11" x14ac:dyDescent="0.25">
      <c r="A37" s="12">
        <v>48</v>
      </c>
      <c r="B37" s="15">
        <v>84</v>
      </c>
      <c r="C37" s="15">
        <v>42</v>
      </c>
      <c r="D37" s="15">
        <v>91</v>
      </c>
      <c r="E37" s="15">
        <v>47</v>
      </c>
      <c r="F37" s="15">
        <v>107</v>
      </c>
      <c r="G37" s="15">
        <v>58</v>
      </c>
      <c r="H37" s="15">
        <v>140</v>
      </c>
      <c r="I37" s="15">
        <v>78</v>
      </c>
      <c r="J37" s="15" t="s">
        <v>11</v>
      </c>
      <c r="K37" s="15" t="s">
        <v>11</v>
      </c>
    </row>
    <row r="38" spans="1:11" x14ac:dyDescent="0.25">
      <c r="A38" s="12">
        <v>49</v>
      </c>
      <c r="B38" s="15">
        <v>90</v>
      </c>
      <c r="C38" s="15">
        <v>44</v>
      </c>
      <c r="D38" s="15">
        <v>99</v>
      </c>
      <c r="E38" s="15">
        <v>51</v>
      </c>
      <c r="F38" s="15">
        <v>115</v>
      </c>
      <c r="G38" s="15">
        <v>64</v>
      </c>
      <c r="H38" s="15">
        <v>152</v>
      </c>
      <c r="I38" s="15">
        <v>85</v>
      </c>
      <c r="J38" s="15" t="s">
        <v>11</v>
      </c>
      <c r="K38" s="15" t="s">
        <v>11</v>
      </c>
    </row>
    <row r="39" spans="1:11" x14ac:dyDescent="0.25">
      <c r="A39" s="12">
        <v>50</v>
      </c>
      <c r="B39" s="15">
        <v>99</v>
      </c>
      <c r="C39" s="15">
        <v>49</v>
      </c>
      <c r="D39" s="15">
        <v>108</v>
      </c>
      <c r="E39" s="15">
        <v>57</v>
      </c>
      <c r="F39" s="15">
        <v>125</v>
      </c>
      <c r="G39" s="15">
        <v>69</v>
      </c>
      <c r="H39" s="15">
        <v>165</v>
      </c>
      <c r="I39" s="15">
        <v>93</v>
      </c>
      <c r="J39" s="15" t="s">
        <v>11</v>
      </c>
      <c r="K39" s="15" t="s">
        <v>11</v>
      </c>
    </row>
    <row r="40" spans="1:11" x14ac:dyDescent="0.25">
      <c r="A40" s="12">
        <v>51</v>
      </c>
      <c r="B40" s="15">
        <v>106</v>
      </c>
      <c r="C40" s="15">
        <v>53</v>
      </c>
      <c r="D40" s="15">
        <v>116</v>
      </c>
      <c r="E40" s="15">
        <v>60</v>
      </c>
      <c r="F40" s="15">
        <v>135</v>
      </c>
      <c r="G40" s="15">
        <v>75</v>
      </c>
      <c r="H40" s="15" t="s">
        <v>11</v>
      </c>
      <c r="I40" s="15" t="s">
        <v>11</v>
      </c>
      <c r="J40" s="15" t="s">
        <v>11</v>
      </c>
      <c r="K40" s="15" t="s">
        <v>11</v>
      </c>
    </row>
    <row r="41" spans="1:11" x14ac:dyDescent="0.25">
      <c r="A41" s="12">
        <v>52</v>
      </c>
      <c r="B41" s="15">
        <v>116</v>
      </c>
      <c r="C41" s="15">
        <v>58</v>
      </c>
      <c r="D41" s="15">
        <v>125</v>
      </c>
      <c r="E41" s="15">
        <v>67</v>
      </c>
      <c r="F41" s="15">
        <v>148</v>
      </c>
      <c r="G41" s="15">
        <v>82</v>
      </c>
      <c r="H41" s="15" t="s">
        <v>11</v>
      </c>
      <c r="I41" s="15" t="s">
        <v>11</v>
      </c>
      <c r="J41" s="15" t="s">
        <v>11</v>
      </c>
      <c r="K41" s="15" t="s">
        <v>11</v>
      </c>
    </row>
    <row r="42" spans="1:11" x14ac:dyDescent="0.25">
      <c r="A42" s="12">
        <v>53</v>
      </c>
      <c r="B42" s="15">
        <v>127</v>
      </c>
      <c r="C42" s="15">
        <v>63</v>
      </c>
      <c r="D42" s="15">
        <v>137</v>
      </c>
      <c r="E42" s="15">
        <v>72</v>
      </c>
      <c r="F42" s="15">
        <v>160</v>
      </c>
      <c r="G42" s="15">
        <v>88</v>
      </c>
      <c r="H42" s="15" t="s">
        <v>11</v>
      </c>
      <c r="I42" s="15" t="s">
        <v>11</v>
      </c>
      <c r="J42" s="15" t="s">
        <v>11</v>
      </c>
      <c r="K42" s="15" t="s">
        <v>11</v>
      </c>
    </row>
    <row r="43" spans="1:11" x14ac:dyDescent="0.25">
      <c r="A43" s="12">
        <v>54</v>
      </c>
      <c r="B43" s="15">
        <v>138</v>
      </c>
      <c r="C43" s="15">
        <v>70</v>
      </c>
      <c r="D43" s="15">
        <v>148</v>
      </c>
      <c r="E43" s="15">
        <v>79</v>
      </c>
      <c r="F43" s="15">
        <v>174</v>
      </c>
      <c r="G43" s="15">
        <v>96</v>
      </c>
      <c r="H43" s="15" t="s">
        <v>11</v>
      </c>
      <c r="I43" s="15" t="s">
        <v>11</v>
      </c>
      <c r="J43" s="15" t="s">
        <v>11</v>
      </c>
      <c r="K43" s="15" t="s">
        <v>11</v>
      </c>
    </row>
    <row r="44" spans="1:11" x14ac:dyDescent="0.25">
      <c r="A44" s="12">
        <v>55</v>
      </c>
      <c r="B44" s="15">
        <v>150</v>
      </c>
      <c r="C44" s="15">
        <v>76</v>
      </c>
      <c r="D44" s="15">
        <v>161</v>
      </c>
      <c r="E44" s="15">
        <v>87</v>
      </c>
      <c r="F44" s="15">
        <v>190</v>
      </c>
      <c r="G44" s="15">
        <v>105</v>
      </c>
      <c r="H44" s="15" t="s">
        <v>11</v>
      </c>
      <c r="I44" s="15" t="s">
        <v>11</v>
      </c>
      <c r="J44" s="15" t="s">
        <v>11</v>
      </c>
      <c r="K44" s="15" t="s">
        <v>11</v>
      </c>
    </row>
    <row r="45" spans="1:11" x14ac:dyDescent="0.25">
      <c r="A45" s="12">
        <v>56</v>
      </c>
      <c r="B45" s="15">
        <v>165</v>
      </c>
      <c r="C45" s="15">
        <v>84</v>
      </c>
      <c r="D45" s="15">
        <v>175</v>
      </c>
      <c r="E45" s="15">
        <v>96</v>
      </c>
      <c r="F45" s="15" t="s">
        <v>11</v>
      </c>
      <c r="G45" s="15" t="s">
        <v>11</v>
      </c>
      <c r="H45" s="15" t="s">
        <v>11</v>
      </c>
      <c r="I45" s="15" t="s">
        <v>11</v>
      </c>
      <c r="J45" s="15" t="s">
        <v>11</v>
      </c>
      <c r="K45" s="15" t="s">
        <v>11</v>
      </c>
    </row>
    <row r="46" spans="1:11" x14ac:dyDescent="0.25">
      <c r="A46" s="12">
        <v>57</v>
      </c>
      <c r="B46" s="15">
        <v>179</v>
      </c>
      <c r="C46" s="15">
        <v>94</v>
      </c>
      <c r="D46" s="15">
        <v>191</v>
      </c>
      <c r="E46" s="15">
        <v>104</v>
      </c>
      <c r="F46" s="15" t="s">
        <v>11</v>
      </c>
      <c r="G46" s="15" t="s">
        <v>11</v>
      </c>
      <c r="H46" s="15" t="s">
        <v>11</v>
      </c>
      <c r="I46" s="15" t="s">
        <v>11</v>
      </c>
      <c r="J46" s="15" t="s">
        <v>11</v>
      </c>
      <c r="K46" s="15" t="s">
        <v>11</v>
      </c>
    </row>
    <row r="47" spans="1:11" x14ac:dyDescent="0.25">
      <c r="A47" s="12">
        <v>58</v>
      </c>
      <c r="B47" s="15">
        <v>197</v>
      </c>
      <c r="C47" s="15">
        <v>104</v>
      </c>
      <c r="D47" s="15">
        <v>208</v>
      </c>
      <c r="E47" s="15">
        <v>115</v>
      </c>
      <c r="F47" s="15" t="s">
        <v>11</v>
      </c>
      <c r="G47" s="15" t="s">
        <v>11</v>
      </c>
      <c r="H47" s="15" t="s">
        <v>11</v>
      </c>
      <c r="I47" s="15" t="s">
        <v>11</v>
      </c>
      <c r="J47" s="15" t="s">
        <v>11</v>
      </c>
      <c r="K47" s="15" t="s">
        <v>11</v>
      </c>
    </row>
    <row r="48" spans="1:11" x14ac:dyDescent="0.25">
      <c r="A48" s="12">
        <v>59</v>
      </c>
      <c r="B48" s="15">
        <v>217</v>
      </c>
      <c r="C48" s="15">
        <v>115</v>
      </c>
      <c r="D48" s="15">
        <v>227</v>
      </c>
      <c r="E48" s="15">
        <v>126</v>
      </c>
      <c r="F48" s="15" t="s">
        <v>11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11</v>
      </c>
    </row>
    <row r="49" spans="1:11" x14ac:dyDescent="0.25">
      <c r="A49" s="12">
        <v>60</v>
      </c>
      <c r="B49" s="15">
        <v>239</v>
      </c>
      <c r="C49" s="15">
        <v>129</v>
      </c>
      <c r="D49" s="15">
        <v>248</v>
      </c>
      <c r="E49" s="15">
        <v>140</v>
      </c>
      <c r="F49" s="15" t="s">
        <v>11</v>
      </c>
      <c r="G49" s="15" t="s">
        <v>11</v>
      </c>
      <c r="H49" s="15" t="s">
        <v>11</v>
      </c>
      <c r="I49" s="15" t="s">
        <v>11</v>
      </c>
      <c r="J49" s="15" t="s">
        <v>11</v>
      </c>
      <c r="K49" s="15" t="s">
        <v>11</v>
      </c>
    </row>
  </sheetData>
  <mergeCells count="5">
    <mergeCell ref="H1:I1"/>
    <mergeCell ref="J1:K1"/>
    <mergeCell ref="B1:C1"/>
    <mergeCell ref="D1:E1"/>
    <mergeCell ref="F1:G1"/>
  </mergeCells>
  <phoneticPr fontId="3" type="noConversion"/>
  <dataValidations count="1">
    <dataValidation type="list" allowBlank="1" showInputMessage="1" showErrorMessage="1" sqref="P5:P9">
      <formula1>$M$5:$M$9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實作練習 (348頁)</vt:lpstr>
      <vt:lpstr>費率表</vt:lpstr>
      <vt:lpstr>投資報酬率</vt:lpstr>
      <vt:lpstr>定期險保費</vt:lpstr>
      <vt:lpstr>性別</vt:lpstr>
      <vt:lpstr>保險年齡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2015-10-27T14:14:30Z</dcterms:created>
  <dcterms:modified xsi:type="dcterms:W3CDTF">2016-05-20T13:19:38Z</dcterms:modified>
</cp:coreProperties>
</file>