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2465" windowHeight="6885" activeTab="0"/>
  </bookViews>
  <sheets>
    <sheet name="主資料表" sheetId="1" r:id="rId1"/>
    <sheet name="年度收支平衡圖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<sst xmlns="http://schemas.openxmlformats.org/spreadsheetml/2006/main" count="17" uniqueCount="17">
  <si>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投資年報酬率</t>
  </si>
  <si>
    <t>通貨膨脹率</t>
  </si>
  <si>
    <t>通貨膨脹指數</t>
  </si>
  <si>
    <t>年齡</t>
  </si>
  <si>
    <t>投資收入</t>
  </si>
  <si>
    <t>年收入(薪資)</t>
  </si>
  <si>
    <t>年收入(二)</t>
  </si>
  <si>
    <t>年收入(三)</t>
  </si>
  <si>
    <t>年收入加總</t>
  </si>
  <si>
    <t>年費用(一般家用)</t>
  </si>
  <si>
    <t>房屋貸款</t>
  </si>
  <si>
    <t>年費用加總</t>
  </si>
  <si>
    <t>累積結餘</t>
  </si>
  <si>
    <t>目前可投資金額</t>
  </si>
  <si>
    <t>點我看使用說明</t>
  </si>
  <si>
    <t>年費用(二)</t>
  </si>
  <si>
    <t>年度收支平衡(現金流量)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</si>
</sst>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#,##0_ ;[Red]\-#,##0\ "/>
    <numFmt numFmtId="181" formatCode="_-* #,##0_-;\-* #,##0_-;_-* &quot;-&quot;??_-;_-@_-"/>
    <numFmt numFmtId="182" formatCode="0.0_ "/>
    <numFmt numFmtId="183" formatCode="_-* #,##0.0_-;\-* #,##0.0_-;_-* &quot;-&quot;??_-;_-@_-"/>
    <numFmt numFmtId="184" formatCode="0_);[Red]\(0\)"/>
  </numFmts>
  <fonts count="1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3.25"/>
      <name val="新細明體"/>
      <family val="1"/>
    </font>
    <font>
      <sz val="13.75"/>
      <name val="新細明體"/>
      <family val="1"/>
    </font>
    <font>
      <sz val="12"/>
      <name val="細明體"/>
      <family val="3"/>
    </font>
    <font>
      <b/>
      <sz val="12"/>
      <color indexed="9"/>
      <name val="細明體"/>
      <family val="3"/>
    </font>
    <font>
      <b/>
      <sz val="12"/>
      <name val="細明體"/>
      <family val="3"/>
    </font>
    <font>
      <sz val="12"/>
      <color indexed="12"/>
      <name val="細明體"/>
      <family val="3"/>
    </font>
    <font>
      <sz val="12"/>
      <color indexed="9"/>
      <name val="細明體"/>
      <family val="3"/>
    </font>
    <font>
      <sz val="12"/>
      <color indexed="10"/>
      <name val="細明體"/>
      <family val="3"/>
    </font>
    <font>
      <sz val="11"/>
      <color indexed="12"/>
      <name val="微軟正黑體"/>
      <family val="2"/>
    </font>
    <font>
      <b/>
      <sz val="13.25"/>
      <color indexed="62"/>
      <name val="細明體"/>
      <family val="3"/>
    </font>
    <font>
      <sz val="10"/>
      <name val="細明體"/>
      <family val="3"/>
    </font>
    <font>
      <b/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ck">
        <color indexed="9"/>
      </left>
      <right style="medium">
        <color indexed="9"/>
      </right>
      <top style="thick">
        <color indexed="9"/>
      </top>
      <bottom style="medium">
        <color indexed="9"/>
      </bottom>
    </border>
    <border>
      <left style="thick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9"/>
      </left>
      <right style="medium">
        <color indexed="9"/>
      </right>
      <top style="medium">
        <color indexed="9"/>
      </top>
      <bottom style="thick">
        <color indexed="9"/>
      </bottom>
    </border>
    <border>
      <left style="medium">
        <color indexed="9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81" fontId="6" fillId="3" borderId="4" xfId="15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182" fontId="6" fillId="2" borderId="6" xfId="0" applyNumberFormat="1" applyFont="1" applyFill="1" applyBorder="1" applyAlignment="1">
      <alignment vertical="center"/>
    </xf>
    <xf numFmtId="182" fontId="6" fillId="2" borderId="7" xfId="0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181" fontId="6" fillId="2" borderId="9" xfId="0" applyNumberFormat="1" applyFont="1" applyFill="1" applyBorder="1" applyAlignment="1">
      <alignment vertical="center"/>
    </xf>
    <xf numFmtId="181" fontId="6" fillId="2" borderId="10" xfId="0" applyNumberFormat="1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181" fontId="9" fillId="6" borderId="9" xfId="15" applyNumberFormat="1" applyFont="1" applyFill="1" applyBorder="1" applyAlignment="1">
      <alignment vertical="center"/>
    </xf>
    <xf numFmtId="181" fontId="9" fillId="6" borderId="10" xfId="15" applyNumberFormat="1" applyFont="1" applyFill="1" applyBorder="1" applyAlignment="1">
      <alignment vertical="center"/>
    </xf>
    <xf numFmtId="181" fontId="10" fillId="7" borderId="9" xfId="0" applyNumberFormat="1" applyFont="1" applyFill="1" applyBorder="1" applyAlignment="1">
      <alignment vertical="center"/>
    </xf>
    <xf numFmtId="181" fontId="10" fillId="7" borderId="10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181" fontId="11" fillId="9" borderId="9" xfId="15" applyNumberFormat="1" applyFont="1" applyFill="1" applyBorder="1" applyAlignment="1">
      <alignment vertical="center"/>
    </xf>
    <xf numFmtId="181" fontId="11" fillId="9" borderId="10" xfId="15" applyNumberFormat="1" applyFont="1" applyFill="1" applyBorder="1" applyAlignment="1">
      <alignment vertical="center"/>
    </xf>
    <xf numFmtId="181" fontId="10" fillId="7" borderId="9" xfId="15" applyNumberFormat="1" applyFont="1" applyFill="1" applyBorder="1" applyAlignment="1">
      <alignment vertical="center"/>
    </xf>
    <xf numFmtId="181" fontId="10" fillId="7" borderId="10" xfId="15" applyNumberFormat="1" applyFont="1" applyFill="1" applyBorder="1" applyAlignment="1">
      <alignment vertical="center"/>
    </xf>
    <xf numFmtId="180" fontId="6" fillId="2" borderId="9" xfId="15" applyNumberFormat="1" applyFont="1" applyFill="1" applyBorder="1" applyAlignment="1">
      <alignment vertical="center"/>
    </xf>
    <xf numFmtId="180" fontId="6" fillId="2" borderId="10" xfId="15" applyNumberFormat="1" applyFont="1" applyFill="1" applyBorder="1" applyAlignment="1">
      <alignment vertical="center"/>
    </xf>
    <xf numFmtId="0" fontId="7" fillId="10" borderId="11" xfId="0" applyFont="1" applyFill="1" applyBorder="1" applyAlignment="1">
      <alignment vertical="center"/>
    </xf>
    <xf numFmtId="180" fontId="7" fillId="10" borderId="12" xfId="15" applyNumberFormat="1" applyFont="1" applyFill="1" applyBorder="1" applyAlignment="1">
      <alignment vertical="center"/>
    </xf>
    <xf numFmtId="180" fontId="7" fillId="10" borderId="13" xfId="15" applyNumberFormat="1" applyFont="1" applyFill="1" applyBorder="1" applyAlignment="1">
      <alignment vertical="center"/>
    </xf>
    <xf numFmtId="181" fontId="8" fillId="2" borderId="9" xfId="15" applyNumberFormat="1" applyFont="1" applyFill="1" applyBorder="1" applyAlignment="1">
      <alignment vertical="center"/>
    </xf>
    <xf numFmtId="181" fontId="8" fillId="2" borderId="10" xfId="15" applyNumberFormat="1" applyFont="1" applyFill="1" applyBorder="1" applyAlignment="1">
      <alignment vertical="center"/>
    </xf>
    <xf numFmtId="181" fontId="8" fillId="11" borderId="9" xfId="15" applyNumberFormat="1" applyFont="1" applyFill="1" applyBorder="1" applyAlignment="1">
      <alignment vertical="center"/>
    </xf>
    <xf numFmtId="179" fontId="6" fillId="3" borderId="4" xfId="18" applyNumberFormat="1" applyFont="1" applyFill="1" applyBorder="1" applyAlignment="1">
      <alignment vertical="center"/>
    </xf>
    <xf numFmtId="0" fontId="15" fillId="0" borderId="0" xfId="2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333399"/>
                </a:solidFill>
              </a:rPr>
              <a:t>每年之現金結餘圖</a:t>
            </a:r>
          </a:p>
        </c:rich>
      </c:tx>
      <c:layout>
        <c:manualLayout>
          <c:xMode val="factor"/>
          <c:yMode val="factor"/>
          <c:x val="0.01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7"/>
          <c:w val="0.9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'主資料表'!$B$15:$AK$15</c:f>
              <c:numCache/>
            </c:numRef>
          </c:cat>
          <c:val>
            <c:numRef>
              <c:f>'主資料表'!$B$28:$AK$28</c:f>
              <c:numCache/>
            </c:numRef>
          </c:val>
        </c:ser>
        <c:axId val="32686453"/>
        <c:axId val="25742622"/>
      </c:barChart>
      <c:catAx>
        <c:axId val="32686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FF"/>
                    </a:solidFill>
                  </a:rPr>
                  <a:t>年齡</a:t>
                </a:r>
              </a:p>
            </c:rich>
          </c:tx>
          <c:layout>
            <c:manualLayout>
              <c:xMode val="factor"/>
              <c:yMode val="factor"/>
              <c:x val="0.008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742622"/>
        <c:crosses val="autoZero"/>
        <c:auto val="1"/>
        <c:lblOffset val="100"/>
        <c:noMultiLvlLbl val="0"/>
      </c:catAx>
      <c:valAx>
        <c:axId val="25742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FF"/>
                    </a:solidFill>
                  </a:rPr>
                  <a:t>金額$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686453"/>
        <c:crossesAt val="1"/>
        <c:crossBetween val="between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新細明體"/>
                <a:ea typeface="新細明體"/>
                <a:cs typeface="新細明體"/>
              </a:rPr>
              <a:t>年度收支平衡(現金流量)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'主資料表'!$B$15:$AK$15</c:f>
              <c:numCache>
                <c:ptCount val="3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</c:numCache>
            </c:numRef>
          </c:cat>
          <c:val>
            <c:numRef>
              <c:f>'主資料表'!$B$27:$AK$27</c:f>
              <c:numCache>
                <c:ptCount val="36"/>
                <c:pt idx="0">
                  <c:v>180000</c:v>
                </c:pt>
                <c:pt idx="1">
                  <c:v>177900</c:v>
                </c:pt>
                <c:pt idx="2">
                  <c:v>175444.5</c:v>
                </c:pt>
                <c:pt idx="3">
                  <c:v>172609.14750000008</c:v>
                </c:pt>
                <c:pt idx="4">
                  <c:v>269368.1546125001</c:v>
                </c:pt>
                <c:pt idx="5">
                  <c:v>271194.2171961876</c:v>
                </c:pt>
                <c:pt idx="6">
                  <c:v>47628.44565077778</c:v>
                </c:pt>
                <c:pt idx="7">
                  <c:v>32229.411453346722</c:v>
                </c:pt>
                <c:pt idx="8">
                  <c:v>115623.05840089219</c:v>
                </c:pt>
                <c:pt idx="9">
                  <c:v>103235.77651690482</c:v>
                </c:pt>
                <c:pt idx="10">
                  <c:v>573591.1471263292</c:v>
                </c:pt>
                <c:pt idx="11">
                  <c:v>590510.7271783402</c:v>
                </c:pt>
                <c:pt idx="12">
                  <c:v>608068.3254724131</c:v>
                </c:pt>
                <c:pt idx="13">
                  <c:v>626293.181838645</c:v>
                </c:pt>
                <c:pt idx="14">
                  <c:v>645216.027274325</c:v>
                </c:pt>
                <c:pt idx="15">
                  <c:v>664869.1636176584</c:v>
                </c:pt>
                <c:pt idx="16">
                  <c:v>685286.5475567399</c:v>
                </c:pt>
                <c:pt idx="17">
                  <c:v>706503.8792112732</c:v>
                </c:pt>
                <c:pt idx="18">
                  <c:v>728558.6955375843</c:v>
                </c:pt>
                <c:pt idx="19">
                  <c:v>751490.4688212358</c:v>
                </c:pt>
                <c:pt idx="20">
                  <c:v>775340.7105360703</c:v>
                </c:pt>
                <c:pt idx="21">
                  <c:v>800153.0808638138</c:v>
                </c:pt>
                <c:pt idx="22">
                  <c:v>825973.5041845486</c:v>
                </c:pt>
                <c:pt idx="23">
                  <c:v>-147149.70913461188</c:v>
                </c:pt>
                <c:pt idx="24">
                  <c:v>-174165.7343073123</c:v>
                </c:pt>
                <c:pt idx="25">
                  <c:v>-203046.09668791725</c:v>
                </c:pt>
                <c:pt idx="26">
                  <c:v>-233900.90393932944</c:v>
                </c:pt>
                <c:pt idx="27">
                  <c:v>-266846.47102824075</c:v>
                </c:pt>
                <c:pt idx="28">
                  <c:v>-302005.6646544874</c:v>
                </c:pt>
                <c:pt idx="29">
                  <c:v>-339508.2666845713</c:v>
                </c:pt>
                <c:pt idx="30">
                  <c:v>-379491.35763579153</c:v>
                </c:pt>
                <c:pt idx="31">
                  <c:v>-422099.7213150003</c:v>
                </c:pt>
                <c:pt idx="32">
                  <c:v>-467486.27177675045</c:v>
                </c:pt>
                <c:pt idx="33">
                  <c:v>-515812.5038296853</c:v>
                </c:pt>
                <c:pt idx="34">
                  <c:v>-567248.968387636</c:v>
                </c:pt>
                <c:pt idx="35">
                  <c:v>-621975.7740332201</c:v>
                </c:pt>
              </c:numCache>
            </c:numRef>
          </c:val>
        </c:ser>
        <c:axId val="30357007"/>
        <c:axId val="4777608"/>
      </c:barChart>
      <c:catAx>
        <c:axId val="3035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77608"/>
        <c:crosses val="autoZero"/>
        <c:auto val="1"/>
        <c:lblOffset val="100"/>
        <c:noMultiLvlLbl val="0"/>
      </c:catAx>
      <c:valAx>
        <c:axId val="47776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357007"/>
        <c:crossesAt val="1"/>
        <c:crossBetween val="between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76200</xdr:rowOff>
    </xdr:from>
    <xdr:to>
      <xdr:col>9</xdr:col>
      <xdr:colOff>885825</xdr:colOff>
      <xdr:row>13</xdr:row>
      <xdr:rowOff>9525</xdr:rowOff>
    </xdr:to>
    <xdr:graphicFrame>
      <xdr:nvGraphicFramePr>
        <xdr:cNvPr id="1" name="Chart 1"/>
        <xdr:cNvGraphicFramePr/>
      </xdr:nvGraphicFramePr>
      <xdr:xfrm>
        <a:off x="2819400" y="76200"/>
        <a:ext cx="8791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Retirement/Retiremen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="80" zoomScaleNormal="8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30" sqref="A30"/>
    </sheetView>
  </sheetViews>
  <sheetFormatPr defaultColWidth="9.00390625" defaultRowHeight="16.5"/>
  <cols>
    <col min="1" max="1" width="20.75390625" style="0" customWidth="1"/>
    <col min="2" max="22" width="15.00390625" style="0" bestFit="1" customWidth="1"/>
    <col min="23" max="25" width="16.375" style="0" bestFit="1" customWidth="1"/>
    <col min="26" max="36" width="15.00390625" style="0" bestFit="1" customWidth="1"/>
    <col min="37" max="37" width="14.50390625" style="0" bestFit="1" customWidth="1"/>
  </cols>
  <sheetData>
    <row r="1" spans="1:2" ht="18" thickBot="1" thickTop="1">
      <c r="A1" s="1" t="s">
        <v>0</v>
      </c>
      <c r="B1" s="32">
        <v>0.055</v>
      </c>
    </row>
    <row r="2" spans="1:2" ht="17.25" thickBot="1">
      <c r="A2" s="2" t="s">
        <v>1</v>
      </c>
      <c r="B2" s="32">
        <v>0.02</v>
      </c>
    </row>
    <row r="3" spans="1:2" ht="17.25" thickBot="1">
      <c r="A3" s="3" t="s">
        <v>13</v>
      </c>
      <c r="B3" s="4">
        <v>4000000</v>
      </c>
    </row>
    <row r="4" ht="17.25" thickTop="1"/>
    <row r="6" ht="16.5">
      <c r="A6" s="33" t="s">
        <v>14</v>
      </c>
    </row>
    <row r="14" ht="17.25" thickBot="1"/>
    <row r="15" spans="1:37" ht="17.25" thickBot="1">
      <c r="A15" s="8" t="s">
        <v>3</v>
      </c>
      <c r="B15" s="31">
        <v>40</v>
      </c>
      <c r="C15" s="29">
        <f aca="true" t="shared" si="0" ref="C15:AK15">B15+1</f>
        <v>41</v>
      </c>
      <c r="D15" s="29">
        <f t="shared" si="0"/>
        <v>42</v>
      </c>
      <c r="E15" s="29">
        <f t="shared" si="0"/>
        <v>43</v>
      </c>
      <c r="F15" s="29">
        <f t="shared" si="0"/>
        <v>44</v>
      </c>
      <c r="G15" s="29">
        <f t="shared" si="0"/>
        <v>45</v>
      </c>
      <c r="H15" s="29">
        <f t="shared" si="0"/>
        <v>46</v>
      </c>
      <c r="I15" s="29">
        <f t="shared" si="0"/>
        <v>47</v>
      </c>
      <c r="J15" s="29">
        <f t="shared" si="0"/>
        <v>48</v>
      </c>
      <c r="K15" s="29">
        <f t="shared" si="0"/>
        <v>49</v>
      </c>
      <c r="L15" s="29">
        <f t="shared" si="0"/>
        <v>50</v>
      </c>
      <c r="M15" s="29">
        <f t="shared" si="0"/>
        <v>51</v>
      </c>
      <c r="N15" s="29">
        <f t="shared" si="0"/>
        <v>52</v>
      </c>
      <c r="O15" s="29">
        <f t="shared" si="0"/>
        <v>53</v>
      </c>
      <c r="P15" s="29">
        <f t="shared" si="0"/>
        <v>54</v>
      </c>
      <c r="Q15" s="29">
        <f t="shared" si="0"/>
        <v>55</v>
      </c>
      <c r="R15" s="29">
        <f t="shared" si="0"/>
        <v>56</v>
      </c>
      <c r="S15" s="29">
        <f t="shared" si="0"/>
        <v>57</v>
      </c>
      <c r="T15" s="29">
        <f t="shared" si="0"/>
        <v>58</v>
      </c>
      <c r="U15" s="29">
        <f t="shared" si="0"/>
        <v>59</v>
      </c>
      <c r="V15" s="29">
        <f t="shared" si="0"/>
        <v>60</v>
      </c>
      <c r="W15" s="29">
        <f t="shared" si="0"/>
        <v>61</v>
      </c>
      <c r="X15" s="29">
        <f t="shared" si="0"/>
        <v>62</v>
      </c>
      <c r="Y15" s="29">
        <f t="shared" si="0"/>
        <v>63</v>
      </c>
      <c r="Z15" s="29">
        <f t="shared" si="0"/>
        <v>64</v>
      </c>
      <c r="AA15" s="29">
        <f t="shared" si="0"/>
        <v>65</v>
      </c>
      <c r="AB15" s="29">
        <f t="shared" si="0"/>
        <v>66</v>
      </c>
      <c r="AC15" s="29">
        <f t="shared" si="0"/>
        <v>67</v>
      </c>
      <c r="AD15" s="29">
        <f t="shared" si="0"/>
        <v>68</v>
      </c>
      <c r="AE15" s="29">
        <f t="shared" si="0"/>
        <v>69</v>
      </c>
      <c r="AF15" s="29">
        <f t="shared" si="0"/>
        <v>70</v>
      </c>
      <c r="AG15" s="29">
        <f t="shared" si="0"/>
        <v>71</v>
      </c>
      <c r="AH15" s="29">
        <f t="shared" si="0"/>
        <v>72</v>
      </c>
      <c r="AI15" s="29">
        <f t="shared" si="0"/>
        <v>73</v>
      </c>
      <c r="AJ15" s="29">
        <f t="shared" si="0"/>
        <v>74</v>
      </c>
      <c r="AK15" s="30">
        <f t="shared" si="0"/>
        <v>75</v>
      </c>
    </row>
    <row r="16" spans="1:37" ht="17.25" thickBot="1">
      <c r="A16" s="5" t="s">
        <v>2</v>
      </c>
      <c r="B16" s="6">
        <v>100</v>
      </c>
      <c r="C16" s="6">
        <f aca="true" t="shared" si="1" ref="C16:AK16">B16*(1+$B$2)</f>
        <v>102</v>
      </c>
      <c r="D16" s="6">
        <f t="shared" si="1"/>
        <v>104.04</v>
      </c>
      <c r="E16" s="6">
        <f t="shared" si="1"/>
        <v>106.1208</v>
      </c>
      <c r="F16" s="6">
        <f t="shared" si="1"/>
        <v>108.243216</v>
      </c>
      <c r="G16" s="6">
        <f t="shared" si="1"/>
        <v>110.40808032000001</v>
      </c>
      <c r="H16" s="6">
        <f t="shared" si="1"/>
        <v>112.61624192640001</v>
      </c>
      <c r="I16" s="6">
        <f t="shared" si="1"/>
        <v>114.868566764928</v>
      </c>
      <c r="J16" s="6">
        <f t="shared" si="1"/>
        <v>117.16593810022657</v>
      </c>
      <c r="K16" s="6">
        <f t="shared" si="1"/>
        <v>119.5092568622311</v>
      </c>
      <c r="L16" s="6">
        <f t="shared" si="1"/>
        <v>121.89944199947573</v>
      </c>
      <c r="M16" s="6">
        <f t="shared" si="1"/>
        <v>124.33743083946524</v>
      </c>
      <c r="N16" s="6">
        <f t="shared" si="1"/>
        <v>126.82417945625456</v>
      </c>
      <c r="O16" s="6">
        <f t="shared" si="1"/>
        <v>129.36066304537965</v>
      </c>
      <c r="P16" s="6">
        <f t="shared" si="1"/>
        <v>131.94787630628724</v>
      </c>
      <c r="Q16" s="6">
        <f t="shared" si="1"/>
        <v>134.586833832413</v>
      </c>
      <c r="R16" s="6">
        <f t="shared" si="1"/>
        <v>137.27857050906127</v>
      </c>
      <c r="S16" s="6">
        <f t="shared" si="1"/>
        <v>140.0241419192425</v>
      </c>
      <c r="T16" s="6">
        <f t="shared" si="1"/>
        <v>142.82462475762736</v>
      </c>
      <c r="U16" s="6">
        <f t="shared" si="1"/>
        <v>145.6811172527799</v>
      </c>
      <c r="V16" s="6">
        <f t="shared" si="1"/>
        <v>148.5947395978355</v>
      </c>
      <c r="W16" s="6">
        <f t="shared" si="1"/>
        <v>151.56663438979223</v>
      </c>
      <c r="X16" s="6">
        <f t="shared" si="1"/>
        <v>154.59796707758807</v>
      </c>
      <c r="Y16" s="6">
        <f t="shared" si="1"/>
        <v>157.68992641913982</v>
      </c>
      <c r="Z16" s="6">
        <f t="shared" si="1"/>
        <v>160.84372494752262</v>
      </c>
      <c r="AA16" s="6">
        <f t="shared" si="1"/>
        <v>164.06059944647308</v>
      </c>
      <c r="AB16" s="6">
        <f t="shared" si="1"/>
        <v>167.34181143540255</v>
      </c>
      <c r="AC16" s="6">
        <f t="shared" si="1"/>
        <v>170.6886476641106</v>
      </c>
      <c r="AD16" s="6">
        <f t="shared" si="1"/>
        <v>174.1024206173928</v>
      </c>
      <c r="AE16" s="6">
        <f t="shared" si="1"/>
        <v>177.58446902974066</v>
      </c>
      <c r="AF16" s="6">
        <f t="shared" si="1"/>
        <v>181.13615841033547</v>
      </c>
      <c r="AG16" s="6">
        <f t="shared" si="1"/>
        <v>184.75888157854217</v>
      </c>
      <c r="AH16" s="6">
        <f t="shared" si="1"/>
        <v>188.45405921011303</v>
      </c>
      <c r="AI16" s="6">
        <f t="shared" si="1"/>
        <v>192.2231403943153</v>
      </c>
      <c r="AJ16" s="6">
        <f t="shared" si="1"/>
        <v>196.0676032022016</v>
      </c>
      <c r="AK16" s="7">
        <f t="shared" si="1"/>
        <v>199.98895526624565</v>
      </c>
    </row>
    <row r="17" spans="1:37" ht="17.25" thickBot="1">
      <c r="A17" s="8" t="s">
        <v>4</v>
      </c>
      <c r="B17" s="9">
        <f>B3*B1</f>
        <v>220000</v>
      </c>
      <c r="C17" s="9">
        <f aca="true" t="shared" si="2" ref="C17:AK17">B28*$B$1</f>
        <v>229900</v>
      </c>
      <c r="D17" s="9">
        <f t="shared" si="2"/>
        <v>239684.5</v>
      </c>
      <c r="E17" s="9">
        <f t="shared" si="2"/>
        <v>249333.9475</v>
      </c>
      <c r="F17" s="9">
        <f t="shared" si="2"/>
        <v>258827.4506125</v>
      </c>
      <c r="G17" s="9">
        <f t="shared" si="2"/>
        <v>273642.6991161875</v>
      </c>
      <c r="H17" s="9">
        <f t="shared" si="2"/>
        <v>288558.3810619778</v>
      </c>
      <c r="I17" s="9">
        <f t="shared" si="2"/>
        <v>291177.9455727706</v>
      </c>
      <c r="J17" s="9">
        <f t="shared" si="2"/>
        <v>292950.5632027047</v>
      </c>
      <c r="K17" s="9">
        <f t="shared" si="2"/>
        <v>299309.83141475375</v>
      </c>
      <c r="L17" s="9">
        <f t="shared" si="2"/>
        <v>304987.79912318353</v>
      </c>
      <c r="M17" s="9">
        <f t="shared" si="2"/>
        <v>336535.31221513165</v>
      </c>
      <c r="N17" s="9">
        <f t="shared" si="2"/>
        <v>369013.4022099403</v>
      </c>
      <c r="O17" s="9">
        <f t="shared" si="2"/>
        <v>402457.160110923</v>
      </c>
      <c r="P17" s="9">
        <f t="shared" si="2"/>
        <v>436903.28511204844</v>
      </c>
      <c r="Q17" s="9">
        <f t="shared" si="2"/>
        <v>472390.16661213635</v>
      </c>
      <c r="R17" s="9">
        <f t="shared" si="2"/>
        <v>508957.97061110765</v>
      </c>
      <c r="S17" s="9">
        <f t="shared" si="2"/>
        <v>546648.7307267283</v>
      </c>
      <c r="T17" s="9">
        <f t="shared" si="2"/>
        <v>585506.4440833483</v>
      </c>
      <c r="U17" s="9">
        <f t="shared" si="2"/>
        <v>625577.1723379154</v>
      </c>
      <c r="V17" s="9">
        <f t="shared" si="2"/>
        <v>666909.1481230834</v>
      </c>
      <c r="W17" s="9">
        <f t="shared" si="2"/>
        <v>709552.8872025672</v>
      </c>
      <c r="X17" s="9">
        <f t="shared" si="2"/>
        <v>753561.3066500769</v>
      </c>
      <c r="Y17" s="9">
        <f t="shared" si="2"/>
        <v>798989.849380227</v>
      </c>
      <c r="Z17" s="9">
        <f t="shared" si="2"/>
        <v>790896.6153778234</v>
      </c>
      <c r="AA17" s="9">
        <f t="shared" si="2"/>
        <v>781317.4999909212</v>
      </c>
      <c r="AB17" s="9">
        <f t="shared" si="2"/>
        <v>770149.9646730858</v>
      </c>
      <c r="AC17" s="9">
        <f t="shared" si="2"/>
        <v>757285.4149564228</v>
      </c>
      <c r="AD17" s="9">
        <f t="shared" si="2"/>
        <v>742608.8590498695</v>
      </c>
      <c r="AE17" s="9">
        <f t="shared" si="2"/>
        <v>725998.5474938727</v>
      </c>
      <c r="AF17" s="9">
        <f t="shared" si="2"/>
        <v>707325.5928262213</v>
      </c>
      <c r="AG17" s="9">
        <f t="shared" si="2"/>
        <v>686453.5681562527</v>
      </c>
      <c r="AH17" s="9">
        <f t="shared" si="2"/>
        <v>663238.0834839277</v>
      </c>
      <c r="AI17" s="9">
        <f t="shared" si="2"/>
        <v>637526.3385362064</v>
      </c>
      <c r="AJ17" s="9">
        <f t="shared" si="2"/>
        <v>609156.6508255737</v>
      </c>
      <c r="AK17" s="10">
        <f t="shared" si="2"/>
        <v>577957.9575642537</v>
      </c>
    </row>
    <row r="18" spans="1:37" ht="17.25" thickBot="1">
      <c r="A18" s="11" t="s">
        <v>5</v>
      </c>
      <c r="B18" s="12">
        <v>800000</v>
      </c>
      <c r="C18" s="12">
        <v>800000</v>
      </c>
      <c r="D18" s="12">
        <v>800000</v>
      </c>
      <c r="E18" s="12">
        <v>800000</v>
      </c>
      <c r="F18" s="12">
        <v>900000</v>
      </c>
      <c r="G18" s="12">
        <v>900000</v>
      </c>
      <c r="H18" s="12">
        <v>900000</v>
      </c>
      <c r="I18" s="12">
        <v>900000</v>
      </c>
      <c r="J18" s="12">
        <v>1000000</v>
      </c>
      <c r="K18" s="12">
        <v>1000000</v>
      </c>
      <c r="L18" s="12">
        <v>1000000</v>
      </c>
      <c r="M18" s="12">
        <v>1000000</v>
      </c>
      <c r="N18" s="12">
        <v>1000000</v>
      </c>
      <c r="O18" s="12">
        <v>1000000</v>
      </c>
      <c r="P18" s="12">
        <v>1000000</v>
      </c>
      <c r="Q18" s="12">
        <v>1000000</v>
      </c>
      <c r="R18" s="12">
        <v>1000000</v>
      </c>
      <c r="S18" s="12">
        <v>1000000</v>
      </c>
      <c r="T18" s="12">
        <v>1000000</v>
      </c>
      <c r="U18" s="12">
        <v>1000000</v>
      </c>
      <c r="V18" s="12">
        <v>1000000</v>
      </c>
      <c r="W18" s="12">
        <v>1000000</v>
      </c>
      <c r="X18" s="12">
        <v>1000000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1:37" ht="17.25" thickBot="1">
      <c r="A19" s="11" t="s">
        <v>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7.25" thickBot="1">
      <c r="A20" s="11" t="s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3"/>
    </row>
    <row r="21" spans="1:37" ht="17.25" thickBot="1">
      <c r="A21" s="8" t="s">
        <v>8</v>
      </c>
      <c r="B21" s="14">
        <f aca="true" t="shared" si="3" ref="B21:AK21">SUM(B17:B20)</f>
        <v>1020000</v>
      </c>
      <c r="C21" s="14">
        <f t="shared" si="3"/>
        <v>1029900</v>
      </c>
      <c r="D21" s="14">
        <f t="shared" si="3"/>
        <v>1039684.5</v>
      </c>
      <c r="E21" s="14">
        <f t="shared" si="3"/>
        <v>1049333.9475</v>
      </c>
      <c r="F21" s="14">
        <f t="shared" si="3"/>
        <v>1158827.4506125</v>
      </c>
      <c r="G21" s="14">
        <f t="shared" si="3"/>
        <v>1173642.6991161876</v>
      </c>
      <c r="H21" s="14">
        <f t="shared" si="3"/>
        <v>1188558.3810619777</v>
      </c>
      <c r="I21" s="14">
        <f t="shared" si="3"/>
        <v>1191177.9455727707</v>
      </c>
      <c r="J21" s="14">
        <f t="shared" si="3"/>
        <v>1292950.5632027048</v>
      </c>
      <c r="K21" s="14">
        <f t="shared" si="3"/>
        <v>1299309.8314147538</v>
      </c>
      <c r="L21" s="14">
        <f t="shared" si="3"/>
        <v>1304987.7991231836</v>
      </c>
      <c r="M21" s="14">
        <f t="shared" si="3"/>
        <v>1336535.3122151317</v>
      </c>
      <c r="N21" s="14">
        <f t="shared" si="3"/>
        <v>1369013.4022099404</v>
      </c>
      <c r="O21" s="14">
        <f t="shared" si="3"/>
        <v>1402457.160110923</v>
      </c>
      <c r="P21" s="14">
        <f t="shared" si="3"/>
        <v>1436903.2851120485</v>
      </c>
      <c r="Q21" s="14">
        <f t="shared" si="3"/>
        <v>1472390.1666121364</v>
      </c>
      <c r="R21" s="14">
        <f t="shared" si="3"/>
        <v>1508957.9706111075</v>
      </c>
      <c r="S21" s="14">
        <f t="shared" si="3"/>
        <v>1546648.7307267282</v>
      </c>
      <c r="T21" s="14">
        <f t="shared" si="3"/>
        <v>1585506.4440833484</v>
      </c>
      <c r="U21" s="14">
        <f t="shared" si="3"/>
        <v>1625577.1723379153</v>
      </c>
      <c r="V21" s="14">
        <f t="shared" si="3"/>
        <v>1666909.1481230834</v>
      </c>
      <c r="W21" s="14">
        <f t="shared" si="3"/>
        <v>1709552.8872025672</v>
      </c>
      <c r="X21" s="14">
        <f t="shared" si="3"/>
        <v>1753561.306650077</v>
      </c>
      <c r="Y21" s="14">
        <f t="shared" si="3"/>
        <v>798989.849380227</v>
      </c>
      <c r="Z21" s="14">
        <f t="shared" si="3"/>
        <v>790896.6153778234</v>
      </c>
      <c r="AA21" s="14">
        <f t="shared" si="3"/>
        <v>781317.4999909212</v>
      </c>
      <c r="AB21" s="14">
        <f t="shared" si="3"/>
        <v>770149.9646730858</v>
      </c>
      <c r="AC21" s="14">
        <f t="shared" si="3"/>
        <v>757285.4149564228</v>
      </c>
      <c r="AD21" s="14">
        <f t="shared" si="3"/>
        <v>742608.8590498695</v>
      </c>
      <c r="AE21" s="14">
        <f t="shared" si="3"/>
        <v>725998.5474938727</v>
      </c>
      <c r="AF21" s="14">
        <f t="shared" si="3"/>
        <v>707325.5928262213</v>
      </c>
      <c r="AG21" s="14">
        <f t="shared" si="3"/>
        <v>686453.5681562527</v>
      </c>
      <c r="AH21" s="14">
        <f t="shared" si="3"/>
        <v>663238.0834839277</v>
      </c>
      <c r="AI21" s="14">
        <f t="shared" si="3"/>
        <v>637526.3385362064</v>
      </c>
      <c r="AJ21" s="14">
        <f t="shared" si="3"/>
        <v>609156.6508255737</v>
      </c>
      <c r="AK21" s="15">
        <f t="shared" si="3"/>
        <v>577957.9575642537</v>
      </c>
    </row>
    <row r="22" spans="1:37" ht="8.25" customHeight="1" thickBo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8"/>
    </row>
    <row r="23" spans="1:37" ht="17.25" thickBot="1">
      <c r="A23" s="19" t="s">
        <v>9</v>
      </c>
      <c r="B23" s="20">
        <v>600000</v>
      </c>
      <c r="C23" s="20">
        <v>600000</v>
      </c>
      <c r="D23" s="20">
        <v>600000</v>
      </c>
      <c r="E23" s="20">
        <v>600000</v>
      </c>
      <c r="F23" s="20">
        <v>600000</v>
      </c>
      <c r="G23" s="20">
        <v>600000</v>
      </c>
      <c r="H23" s="20">
        <v>600000</v>
      </c>
      <c r="I23" s="20">
        <v>600000</v>
      </c>
      <c r="J23" s="20">
        <v>600000</v>
      </c>
      <c r="K23" s="20">
        <v>600000</v>
      </c>
      <c r="L23" s="20">
        <v>600000</v>
      </c>
      <c r="M23" s="20">
        <v>600000</v>
      </c>
      <c r="N23" s="20">
        <v>600000</v>
      </c>
      <c r="O23" s="20">
        <v>600000</v>
      </c>
      <c r="P23" s="20">
        <v>600000</v>
      </c>
      <c r="Q23" s="20">
        <v>600000</v>
      </c>
      <c r="R23" s="20">
        <v>600000</v>
      </c>
      <c r="S23" s="20">
        <v>600000</v>
      </c>
      <c r="T23" s="20">
        <v>600000</v>
      </c>
      <c r="U23" s="20">
        <v>600000</v>
      </c>
      <c r="V23" s="20">
        <v>600000</v>
      </c>
      <c r="W23" s="20">
        <v>600000</v>
      </c>
      <c r="X23" s="20">
        <v>600000</v>
      </c>
      <c r="Y23" s="20">
        <v>600000</v>
      </c>
      <c r="Z23" s="20">
        <v>600000</v>
      </c>
      <c r="AA23" s="20">
        <v>600000</v>
      </c>
      <c r="AB23" s="20">
        <v>600000</v>
      </c>
      <c r="AC23" s="20">
        <v>600000</v>
      </c>
      <c r="AD23" s="20">
        <v>600000</v>
      </c>
      <c r="AE23" s="20">
        <v>600000</v>
      </c>
      <c r="AF23" s="20">
        <v>600000</v>
      </c>
      <c r="AG23" s="20">
        <v>600000</v>
      </c>
      <c r="AH23" s="20">
        <v>600000</v>
      </c>
      <c r="AI23" s="20">
        <v>600000</v>
      </c>
      <c r="AJ23" s="20">
        <v>600000</v>
      </c>
      <c r="AK23" s="21">
        <v>600000</v>
      </c>
    </row>
    <row r="24" spans="1:37" ht="17.25" thickBot="1">
      <c r="A24" s="19" t="s">
        <v>15</v>
      </c>
      <c r="B24" s="20"/>
      <c r="C24" s="20"/>
      <c r="D24" s="20"/>
      <c r="E24" s="20"/>
      <c r="F24" s="20"/>
      <c r="G24" s="20"/>
      <c r="H24" s="20">
        <v>200000</v>
      </c>
      <c r="I24" s="20">
        <v>200000</v>
      </c>
      <c r="J24" s="20">
        <v>200000</v>
      </c>
      <c r="K24" s="20">
        <v>200000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1:37" ht="17.25" thickBot="1">
      <c r="A25" s="19" t="s">
        <v>10</v>
      </c>
      <c r="B25" s="20">
        <f aca="true" t="shared" si="4" ref="B25:K25">20000*12</f>
        <v>240000</v>
      </c>
      <c r="C25" s="20">
        <f t="shared" si="4"/>
        <v>240000</v>
      </c>
      <c r="D25" s="20">
        <f t="shared" si="4"/>
        <v>240000</v>
      </c>
      <c r="E25" s="20">
        <f t="shared" si="4"/>
        <v>240000</v>
      </c>
      <c r="F25" s="20">
        <f t="shared" si="4"/>
        <v>240000</v>
      </c>
      <c r="G25" s="20">
        <f t="shared" si="4"/>
        <v>240000</v>
      </c>
      <c r="H25" s="20">
        <f t="shared" si="4"/>
        <v>240000</v>
      </c>
      <c r="I25" s="20">
        <f t="shared" si="4"/>
        <v>240000</v>
      </c>
      <c r="J25" s="20">
        <f t="shared" si="4"/>
        <v>240000</v>
      </c>
      <c r="K25" s="20">
        <f t="shared" si="4"/>
        <v>240000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ht="17.25" thickBot="1">
      <c r="A26" s="8" t="s">
        <v>11</v>
      </c>
      <c r="B26" s="22">
        <f aca="true" t="shared" si="5" ref="B26:AK26">(B23+B24)*(B16/100)+B25</f>
        <v>840000</v>
      </c>
      <c r="C26" s="22">
        <f t="shared" si="5"/>
        <v>852000</v>
      </c>
      <c r="D26" s="22">
        <f t="shared" si="5"/>
        <v>864240</v>
      </c>
      <c r="E26" s="22">
        <f t="shared" si="5"/>
        <v>876724.7999999999</v>
      </c>
      <c r="F26" s="22">
        <f t="shared" si="5"/>
        <v>889459.296</v>
      </c>
      <c r="G26" s="22">
        <f t="shared" si="5"/>
        <v>902448.48192</v>
      </c>
      <c r="H26" s="22">
        <f t="shared" si="5"/>
        <v>1140929.9354112</v>
      </c>
      <c r="I26" s="22">
        <f t="shared" si="5"/>
        <v>1158948.534119424</v>
      </c>
      <c r="J26" s="22">
        <f t="shared" si="5"/>
        <v>1177327.5048018126</v>
      </c>
      <c r="K26" s="22">
        <f t="shared" si="5"/>
        <v>1196074.054897849</v>
      </c>
      <c r="L26" s="22">
        <f t="shared" si="5"/>
        <v>731396.6519968543</v>
      </c>
      <c r="M26" s="22">
        <f t="shared" si="5"/>
        <v>746024.5850367915</v>
      </c>
      <c r="N26" s="22">
        <f t="shared" si="5"/>
        <v>760945.0767375273</v>
      </c>
      <c r="O26" s="22">
        <f t="shared" si="5"/>
        <v>776163.978272278</v>
      </c>
      <c r="P26" s="22">
        <f t="shared" si="5"/>
        <v>791687.2578377235</v>
      </c>
      <c r="Q26" s="22">
        <f t="shared" si="5"/>
        <v>807521.002994478</v>
      </c>
      <c r="R26" s="22">
        <f t="shared" si="5"/>
        <v>823671.4230543677</v>
      </c>
      <c r="S26" s="22">
        <f t="shared" si="5"/>
        <v>840144.851515455</v>
      </c>
      <c r="T26" s="22">
        <f t="shared" si="5"/>
        <v>856947.7485457641</v>
      </c>
      <c r="U26" s="22">
        <f t="shared" si="5"/>
        <v>874086.7035166795</v>
      </c>
      <c r="V26" s="22">
        <f t="shared" si="5"/>
        <v>891568.4375870131</v>
      </c>
      <c r="W26" s="22">
        <f t="shared" si="5"/>
        <v>909399.8063387534</v>
      </c>
      <c r="X26" s="22">
        <f t="shared" si="5"/>
        <v>927587.8024655284</v>
      </c>
      <c r="Y26" s="22">
        <f t="shared" si="5"/>
        <v>946139.5585148389</v>
      </c>
      <c r="Z26" s="22">
        <f t="shared" si="5"/>
        <v>965062.3496851356</v>
      </c>
      <c r="AA26" s="22">
        <f t="shared" si="5"/>
        <v>984363.5966788385</v>
      </c>
      <c r="AB26" s="22">
        <f t="shared" si="5"/>
        <v>1004050.8686124153</v>
      </c>
      <c r="AC26" s="22">
        <f t="shared" si="5"/>
        <v>1024131.8859846635</v>
      </c>
      <c r="AD26" s="22">
        <f t="shared" si="5"/>
        <v>1044614.5237043569</v>
      </c>
      <c r="AE26" s="22">
        <f t="shared" si="5"/>
        <v>1065506.814178444</v>
      </c>
      <c r="AF26" s="22">
        <f t="shared" si="5"/>
        <v>1086816.9504620128</v>
      </c>
      <c r="AG26" s="22">
        <f t="shared" si="5"/>
        <v>1108553.289471253</v>
      </c>
      <c r="AH26" s="22">
        <f t="shared" si="5"/>
        <v>1130724.355260678</v>
      </c>
      <c r="AI26" s="22">
        <f t="shared" si="5"/>
        <v>1153338.8423658917</v>
      </c>
      <c r="AJ26" s="22">
        <f t="shared" si="5"/>
        <v>1176405.6192132097</v>
      </c>
      <c r="AK26" s="23">
        <f t="shared" si="5"/>
        <v>1199933.7315974738</v>
      </c>
    </row>
    <row r="27" spans="1:37" ht="17.25" thickBot="1">
      <c r="A27" s="16" t="s">
        <v>16</v>
      </c>
      <c r="B27" s="24">
        <f aca="true" t="shared" si="6" ref="B27:AK27">B21-B26</f>
        <v>180000</v>
      </c>
      <c r="C27" s="24">
        <f t="shared" si="6"/>
        <v>177900</v>
      </c>
      <c r="D27" s="24">
        <f t="shared" si="6"/>
        <v>175444.5</v>
      </c>
      <c r="E27" s="24">
        <f t="shared" si="6"/>
        <v>172609.14750000008</v>
      </c>
      <c r="F27" s="24">
        <f t="shared" si="6"/>
        <v>269368.1546125001</v>
      </c>
      <c r="G27" s="24">
        <f t="shared" si="6"/>
        <v>271194.2171961876</v>
      </c>
      <c r="H27" s="24">
        <f t="shared" si="6"/>
        <v>47628.44565077778</v>
      </c>
      <c r="I27" s="24">
        <f t="shared" si="6"/>
        <v>32229.411453346722</v>
      </c>
      <c r="J27" s="24">
        <f t="shared" si="6"/>
        <v>115623.05840089219</v>
      </c>
      <c r="K27" s="24">
        <f t="shared" si="6"/>
        <v>103235.77651690482</v>
      </c>
      <c r="L27" s="24">
        <f t="shared" si="6"/>
        <v>573591.1471263292</v>
      </c>
      <c r="M27" s="24">
        <f t="shared" si="6"/>
        <v>590510.7271783402</v>
      </c>
      <c r="N27" s="24">
        <f t="shared" si="6"/>
        <v>608068.3254724131</v>
      </c>
      <c r="O27" s="24">
        <f t="shared" si="6"/>
        <v>626293.181838645</v>
      </c>
      <c r="P27" s="24">
        <f t="shared" si="6"/>
        <v>645216.027274325</v>
      </c>
      <c r="Q27" s="24">
        <f t="shared" si="6"/>
        <v>664869.1636176584</v>
      </c>
      <c r="R27" s="24">
        <f t="shared" si="6"/>
        <v>685286.5475567399</v>
      </c>
      <c r="S27" s="24">
        <f t="shared" si="6"/>
        <v>706503.8792112732</v>
      </c>
      <c r="T27" s="24">
        <f t="shared" si="6"/>
        <v>728558.6955375843</v>
      </c>
      <c r="U27" s="24">
        <f t="shared" si="6"/>
        <v>751490.4688212358</v>
      </c>
      <c r="V27" s="24">
        <f t="shared" si="6"/>
        <v>775340.7105360703</v>
      </c>
      <c r="W27" s="24">
        <f t="shared" si="6"/>
        <v>800153.0808638138</v>
      </c>
      <c r="X27" s="24">
        <f t="shared" si="6"/>
        <v>825973.5041845486</v>
      </c>
      <c r="Y27" s="24">
        <f t="shared" si="6"/>
        <v>-147149.70913461188</v>
      </c>
      <c r="Z27" s="24">
        <f t="shared" si="6"/>
        <v>-174165.7343073123</v>
      </c>
      <c r="AA27" s="24">
        <f t="shared" si="6"/>
        <v>-203046.09668791725</v>
      </c>
      <c r="AB27" s="24">
        <f t="shared" si="6"/>
        <v>-233900.90393932944</v>
      </c>
      <c r="AC27" s="24">
        <f t="shared" si="6"/>
        <v>-266846.47102824075</v>
      </c>
      <c r="AD27" s="24">
        <f t="shared" si="6"/>
        <v>-302005.6646544874</v>
      </c>
      <c r="AE27" s="24">
        <f t="shared" si="6"/>
        <v>-339508.2666845713</v>
      </c>
      <c r="AF27" s="24">
        <f t="shared" si="6"/>
        <v>-379491.35763579153</v>
      </c>
      <c r="AG27" s="24">
        <f t="shared" si="6"/>
        <v>-422099.7213150003</v>
      </c>
      <c r="AH27" s="24">
        <f t="shared" si="6"/>
        <v>-467486.27177675045</v>
      </c>
      <c r="AI27" s="24">
        <f t="shared" si="6"/>
        <v>-515812.5038296853</v>
      </c>
      <c r="AJ27" s="24">
        <f t="shared" si="6"/>
        <v>-567248.968387636</v>
      </c>
      <c r="AK27" s="25">
        <f t="shared" si="6"/>
        <v>-621975.7740332201</v>
      </c>
    </row>
    <row r="28" spans="1:37" ht="16.5">
      <c r="A28" s="26" t="s">
        <v>12</v>
      </c>
      <c r="B28" s="27">
        <f>B3+B27</f>
        <v>4180000</v>
      </c>
      <c r="C28" s="27">
        <f aca="true" t="shared" si="7" ref="C28:AK28">B28+C27</f>
        <v>4357900</v>
      </c>
      <c r="D28" s="27">
        <f t="shared" si="7"/>
        <v>4533344.5</v>
      </c>
      <c r="E28" s="27">
        <f t="shared" si="7"/>
        <v>4705953.6475</v>
      </c>
      <c r="F28" s="27">
        <f t="shared" si="7"/>
        <v>4975321.8021125</v>
      </c>
      <c r="G28" s="27">
        <f t="shared" si="7"/>
        <v>5246516.019308688</v>
      </c>
      <c r="H28" s="27">
        <f t="shared" si="7"/>
        <v>5294144.464959466</v>
      </c>
      <c r="I28" s="27">
        <f t="shared" si="7"/>
        <v>5326373.876412813</v>
      </c>
      <c r="J28" s="27">
        <f t="shared" si="7"/>
        <v>5441996.934813704</v>
      </c>
      <c r="K28" s="27">
        <f t="shared" si="7"/>
        <v>5545232.711330609</v>
      </c>
      <c r="L28" s="27">
        <f t="shared" si="7"/>
        <v>6118823.8584569385</v>
      </c>
      <c r="M28" s="27">
        <f t="shared" si="7"/>
        <v>6709334.585635278</v>
      </c>
      <c r="N28" s="27">
        <f t="shared" si="7"/>
        <v>7317402.911107691</v>
      </c>
      <c r="O28" s="27">
        <f t="shared" si="7"/>
        <v>7943696.092946336</v>
      </c>
      <c r="P28" s="27">
        <f t="shared" si="7"/>
        <v>8588912.120220661</v>
      </c>
      <c r="Q28" s="27">
        <f t="shared" si="7"/>
        <v>9253781.28383832</v>
      </c>
      <c r="R28" s="27">
        <f t="shared" si="7"/>
        <v>9939067.83139506</v>
      </c>
      <c r="S28" s="27">
        <f t="shared" si="7"/>
        <v>10645571.710606333</v>
      </c>
      <c r="T28" s="27">
        <f t="shared" si="7"/>
        <v>11374130.406143917</v>
      </c>
      <c r="U28" s="27">
        <f t="shared" si="7"/>
        <v>12125620.874965152</v>
      </c>
      <c r="V28" s="27">
        <f t="shared" si="7"/>
        <v>12900961.585501222</v>
      </c>
      <c r="W28" s="27">
        <f t="shared" si="7"/>
        <v>13701114.666365035</v>
      </c>
      <c r="X28" s="27">
        <f t="shared" si="7"/>
        <v>14527088.170549583</v>
      </c>
      <c r="Y28" s="27">
        <f t="shared" si="7"/>
        <v>14379938.46141497</v>
      </c>
      <c r="Z28" s="27">
        <f t="shared" si="7"/>
        <v>14205772.727107659</v>
      </c>
      <c r="AA28" s="27">
        <f t="shared" si="7"/>
        <v>14002726.630419742</v>
      </c>
      <c r="AB28" s="27">
        <f t="shared" si="7"/>
        <v>13768825.726480413</v>
      </c>
      <c r="AC28" s="27">
        <f t="shared" si="7"/>
        <v>13501979.255452173</v>
      </c>
      <c r="AD28" s="27">
        <f t="shared" si="7"/>
        <v>13199973.590797685</v>
      </c>
      <c r="AE28" s="27">
        <f t="shared" si="7"/>
        <v>12860465.324113114</v>
      </c>
      <c r="AF28" s="27">
        <f t="shared" si="7"/>
        <v>12480973.966477321</v>
      </c>
      <c r="AG28" s="27">
        <f t="shared" si="7"/>
        <v>12058874.245162321</v>
      </c>
      <c r="AH28" s="27">
        <f t="shared" si="7"/>
        <v>11591387.97338557</v>
      </c>
      <c r="AI28" s="27">
        <f t="shared" si="7"/>
        <v>11075575.469555885</v>
      </c>
      <c r="AJ28" s="27">
        <f t="shared" si="7"/>
        <v>10508326.50116825</v>
      </c>
      <c r="AK28" s="28">
        <f t="shared" si="7"/>
        <v>9886350.727135029</v>
      </c>
    </row>
  </sheetData>
  <hyperlinks>
    <hyperlink ref="A6" r:id="rId1" display="使用說明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Vodtel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Hsiao</dc:creator>
  <cp:keywords/>
  <dc:description/>
  <cp:lastModifiedBy> </cp:lastModifiedBy>
  <dcterms:created xsi:type="dcterms:W3CDTF">2006-01-12T08:13:16Z</dcterms:created>
  <dcterms:modified xsi:type="dcterms:W3CDTF">2008-10-26T02:30:31Z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