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8220" activeTab="0"/>
  </bookViews>
  <sheets>
    <sheet name="償還表" sheetId="1" r:id="rId1"/>
    <sheet name="本金利息分佈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<sst xmlns="http://schemas.openxmlformats.org/spreadsheetml/2006/main" count="13" uniqueCount="8">
  <si>
    <t>貸款金額</t>
  </si>
  <si>
    <t>年利率</t>
  </si>
  <si>
    <t>期數</t>
  </si>
  <si>
    <t>償還本息</t>
  </si>
  <si>
    <t>每期付款(月)</t>
  </si>
  <si>
    <t>貸款餘額</t>
  </si>
  <si>
    <t>償還本金</t>
  </si>
  <si>
    <t>償還利息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</si>
</sst>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%"/>
    <numFmt numFmtId="177" formatCode="&quot;$&quot;#,##0.0;[Red]\-&quot;$&quot;#,##0.0"/>
  </numFmts>
  <fonts count="4">
    <font>
      <sz val="12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0"/>
      <name val="新細明體"/>
      <family val="1"/>
    </font>
  </fonts>
  <fills count="8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</fills>
  <borders count="2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vertical="center"/>
    </xf>
    <xf numFmtId="6" fontId="0" fillId="3" borderId="1" xfId="0" applyNumberFormat="1" applyFill="1" applyBorder="1" applyAlignment="1">
      <alignment vertical="center"/>
    </xf>
    <xf numFmtId="10" fontId="0" fillId="3" borderId="1" xfId="0" applyNumberForma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6" fontId="2" fillId="4" borderId="1" xfId="0" applyNumberFormat="1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6" fontId="0" fillId="6" borderId="1" xfId="0" applyNumberFormat="1" applyFill="1" applyBorder="1" applyAlignment="1">
      <alignment vertical="center"/>
    </xf>
    <xf numFmtId="0" fontId="2" fillId="7" borderId="1" xfId="0" applyFont="1" applyFill="1" applyBorder="1" applyAlignment="1">
      <alignment horizontal="center" vertical="center"/>
    </xf>
    <xf numFmtId="0" fontId="0" fillId="0" borderId="0" xfId="0" applyAlignment="1" quotePrefix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'償還表'!$C$6</c:f>
              <c:strCache>
                <c:ptCount val="1"/>
                <c:pt idx="0">
                  <c:v>償還本金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'償還表'!$A$7:$A$31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'償還表'!$C$7:$C$31</c:f>
              <c:numCache>
                <c:ptCount val="25"/>
                <c:pt idx="1">
                  <c:v>11738.875430053435</c:v>
                </c:pt>
                <c:pt idx="2">
                  <c:v>11802.461005299558</c:v>
                </c:pt>
                <c:pt idx="3">
                  <c:v>11866.391002411598</c:v>
                </c:pt>
                <c:pt idx="4">
                  <c:v>11930.667287007993</c:v>
                </c:pt>
                <c:pt idx="5">
                  <c:v>11995.29173481262</c:v>
                </c:pt>
                <c:pt idx="6">
                  <c:v>12060.266231709522</c:v>
                </c:pt>
                <c:pt idx="7">
                  <c:v>12125.592673797948</c:v>
                </c:pt>
                <c:pt idx="8">
                  <c:v>12191.272967447687</c:v>
                </c:pt>
                <c:pt idx="9">
                  <c:v>12257.309029354696</c:v>
                </c:pt>
                <c:pt idx="10">
                  <c:v>12323.702786597034</c:v>
                </c:pt>
                <c:pt idx="11">
                  <c:v>12390.456176691101</c:v>
                </c:pt>
                <c:pt idx="12">
                  <c:v>12457.571147648177</c:v>
                </c:pt>
                <c:pt idx="13">
                  <c:v>12525.049658031272</c:v>
                </c:pt>
                <c:pt idx="14">
                  <c:v>12592.893677012275</c:v>
                </c:pt>
                <c:pt idx="15">
                  <c:v>12661.105184429423</c:v>
                </c:pt>
                <c:pt idx="16">
                  <c:v>12729.686170845083</c:v>
                </c:pt>
                <c:pt idx="17">
                  <c:v>12798.638637603828</c:v>
                </c:pt>
                <c:pt idx="18">
                  <c:v>12867.964596890848</c:v>
                </c:pt>
                <c:pt idx="19">
                  <c:v>12937.666071790674</c:v>
                </c:pt>
                <c:pt idx="20">
                  <c:v>13007.745096346207</c:v>
                </c:pt>
                <c:pt idx="21">
                  <c:v>13078.203715618081</c:v>
                </c:pt>
                <c:pt idx="22">
                  <c:v>13149.043985744347</c:v>
                </c:pt>
                <c:pt idx="23">
                  <c:v>13220.267974000462</c:v>
                </c:pt>
                <c:pt idx="24">
                  <c:v>13291.877758859631</c:v>
                </c:pt>
              </c:numCache>
            </c:numRef>
          </c:val>
        </c:ser>
        <c:ser>
          <c:idx val="1"/>
          <c:order val="1"/>
          <c:tx>
            <c:strRef>
              <c:f>'償還表'!$D$6</c:f>
              <c:strCache>
                <c:ptCount val="1"/>
                <c:pt idx="0">
                  <c:v>償還利息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'償還表'!$A$7:$A$31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'償還表'!$D$7:$D$31</c:f>
              <c:numCache>
                <c:ptCount val="25"/>
                <c:pt idx="1">
                  <c:v>1625</c:v>
                </c:pt>
                <c:pt idx="2">
                  <c:v>1561.4144247538773</c:v>
                </c:pt>
                <c:pt idx="3">
                  <c:v>1497.4844276418378</c:v>
                </c:pt>
                <c:pt idx="4">
                  <c:v>1433.2081430454416</c:v>
                </c:pt>
                <c:pt idx="5">
                  <c:v>1368.583695240815</c:v>
                </c:pt>
                <c:pt idx="6">
                  <c:v>1303.6091983439132</c:v>
                </c:pt>
                <c:pt idx="7">
                  <c:v>1238.282756255487</c:v>
                </c:pt>
                <c:pt idx="8">
                  <c:v>1172.6024626057479</c:v>
                </c:pt>
                <c:pt idx="9">
                  <c:v>1106.5664006987395</c:v>
                </c:pt>
                <c:pt idx="10">
                  <c:v>1040.1726434564016</c:v>
                </c:pt>
                <c:pt idx="11">
                  <c:v>973.4192533623343</c:v>
                </c:pt>
                <c:pt idx="12">
                  <c:v>906.3042824052575</c:v>
                </c:pt>
                <c:pt idx="13">
                  <c:v>838.8257720221632</c:v>
                </c:pt>
                <c:pt idx="14">
                  <c:v>770.9817530411606</c:v>
                </c:pt>
                <c:pt idx="15">
                  <c:v>702.7702456240107</c:v>
                </c:pt>
                <c:pt idx="16">
                  <c:v>634.1892592083514</c:v>
                </c:pt>
                <c:pt idx="17">
                  <c:v>565.2367924496072</c:v>
                </c:pt>
                <c:pt idx="18">
                  <c:v>495.9108331625864</c:v>
                </c:pt>
                <c:pt idx="19">
                  <c:v>426.209358262761</c:v>
                </c:pt>
                <c:pt idx="20">
                  <c:v>356.13033370722815</c:v>
                </c:pt>
                <c:pt idx="21">
                  <c:v>285.6717144353529</c:v>
                </c:pt>
                <c:pt idx="22">
                  <c:v>214.83144430908825</c:v>
                </c:pt>
                <c:pt idx="23">
                  <c:v>143.60745605297302</c:v>
                </c:pt>
                <c:pt idx="24">
                  <c:v>71.99767119380387</c:v>
                </c:pt>
              </c:numCache>
            </c:numRef>
          </c:val>
        </c:ser>
        <c:overlap val="100"/>
        <c:axId val="27811770"/>
        <c:axId val="48979339"/>
      </c:barChart>
      <c:catAx>
        <c:axId val="278117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48979339"/>
        <c:crosses val="autoZero"/>
        <c:auto val="1"/>
        <c:lblOffset val="100"/>
        <c:noMultiLvlLbl val="0"/>
      </c:catAx>
      <c:valAx>
        <c:axId val="4897933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78117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3</xdr:row>
      <xdr:rowOff>85725</xdr:rowOff>
    </xdr:from>
    <xdr:to>
      <xdr:col>4</xdr:col>
      <xdr:colOff>752475</xdr:colOff>
      <xdr:row>4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657475" y="742950"/>
          <a:ext cx="1457325" cy="314325"/>
        </a:xfrm>
        <a:prstGeom prst="rect">
          <a:avLst/>
        </a:prstGeom>
        <a:solidFill>
          <a:srgbClr val="00008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反推法</a:t>
          </a:r>
        </a:p>
      </xdr:txBody>
    </xdr:sp>
    <xdr:clientData/>
  </xdr:twoCellAnchor>
  <xdr:twoCellAnchor>
    <xdr:from>
      <xdr:col>8</xdr:col>
      <xdr:colOff>66675</xdr:colOff>
      <xdr:row>3</xdr:row>
      <xdr:rowOff>76200</xdr:rowOff>
    </xdr:from>
    <xdr:to>
      <xdr:col>9</xdr:col>
      <xdr:colOff>657225</xdr:colOff>
      <xdr:row>4</xdr:row>
      <xdr:rowOff>171450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534150" y="733425"/>
          <a:ext cx="1276350" cy="314325"/>
        </a:xfrm>
        <a:prstGeom prst="rect">
          <a:avLst/>
        </a:prstGeom>
        <a:solidFill>
          <a:srgbClr val="00008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IPMT/PPMT方式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Shape 1025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alysis\ATPVBAEN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BA Functions and Subs"/>
      <sheetName val="REG"/>
      <sheetName val="Loc Tab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showGridLines="0" tabSelected="1" zoomScale="75" zoomScaleNormal="75" workbookViewId="0" topLeftCell="A1">
      <selection activeCell="G3" sqref="G3"/>
    </sheetView>
  </sheetViews>
  <sheetFormatPr defaultColWidth="9.00390625" defaultRowHeight="16.5"/>
  <cols>
    <col min="1" max="1" width="12.25390625" style="0" customWidth="1"/>
    <col min="2" max="2" width="11.75390625" style="0" bestFit="1" customWidth="1"/>
    <col min="3" max="3" width="10.00390625" style="0" bestFit="1" customWidth="1"/>
    <col min="4" max="4" width="10.125" style="0" bestFit="1" customWidth="1"/>
    <col min="5" max="5" width="10.00390625" style="0" bestFit="1" customWidth="1"/>
    <col min="6" max="6" width="10.00390625" style="0" customWidth="1"/>
    <col min="7" max="7" width="11.75390625" style="0" bestFit="1" customWidth="1"/>
  </cols>
  <sheetData>
    <row r="1" spans="1:2" ht="17.25" thickBot="1">
      <c r="A1" s="1" t="s">
        <v>0</v>
      </c>
      <c r="B1" s="2">
        <v>300000</v>
      </c>
    </row>
    <row r="2" spans="1:2" ht="17.25" thickBot="1">
      <c r="A2" s="1" t="s">
        <v>1</v>
      </c>
      <c r="B2" s="3">
        <v>0.065</v>
      </c>
    </row>
    <row r="3" spans="1:2" ht="17.25" thickBot="1">
      <c r="A3" s="1" t="s">
        <v>2</v>
      </c>
      <c r="B3" s="4">
        <v>24</v>
      </c>
    </row>
    <row r="4" spans="1:3" ht="17.25" thickBot="1">
      <c r="A4" s="1" t="s">
        <v>4</v>
      </c>
      <c r="B4" s="5">
        <f>PMT(B2/12,B3,-B1)</f>
        <v>13363.875430053435</v>
      </c>
      <c r="C4" s="9"/>
    </row>
    <row r="5" ht="17.25" thickBot="1"/>
    <row r="6" spans="1:10" ht="17.25" thickBot="1">
      <c r="A6" s="8" t="s">
        <v>2</v>
      </c>
      <c r="B6" s="8" t="s">
        <v>5</v>
      </c>
      <c r="C6" s="8" t="s">
        <v>6</v>
      </c>
      <c r="D6" s="8" t="s">
        <v>7</v>
      </c>
      <c r="E6" s="8" t="s">
        <v>3</v>
      </c>
      <c r="G6" s="8" t="s">
        <v>5</v>
      </c>
      <c r="H6" s="8" t="s">
        <v>6</v>
      </c>
      <c r="I6" s="8" t="s">
        <v>7</v>
      </c>
      <c r="J6" s="8" t="s">
        <v>3</v>
      </c>
    </row>
    <row r="7" spans="1:10" ht="17.25" thickBot="1">
      <c r="A7" s="6">
        <v>0</v>
      </c>
      <c r="B7" s="7">
        <f>B1</f>
        <v>300000</v>
      </c>
      <c r="C7" s="7"/>
      <c r="D7" s="7"/>
      <c r="E7" s="7"/>
      <c r="G7" s="7">
        <f>B1</f>
        <v>300000</v>
      </c>
      <c r="H7" s="7"/>
      <c r="I7" s="7"/>
      <c r="J7" s="7"/>
    </row>
    <row r="8" spans="1:10" ht="17.25" thickBot="1">
      <c r="A8" s="6">
        <f>A7+1</f>
        <v>1</v>
      </c>
      <c r="B8" s="7">
        <f>B7-C8</f>
        <v>288261.12456994655</v>
      </c>
      <c r="C8" s="7">
        <f>E8-D8</f>
        <v>11738.875430053435</v>
      </c>
      <c r="D8" s="7">
        <f>B7*($B$2/12)</f>
        <v>1625</v>
      </c>
      <c r="E8" s="7">
        <f>$B$4</f>
        <v>13363.875430053435</v>
      </c>
      <c r="G8" s="7">
        <f>G7-H8</f>
        <v>288261.12456994655</v>
      </c>
      <c r="H8" s="7">
        <f>-PPMT($B$2/12,A8,$B$3,$B$1)</f>
        <v>11738.875430053435</v>
      </c>
      <c r="I8" s="7">
        <f>-IPMT($B$2/12,A8,$B$3,$B$1)</f>
        <v>1625</v>
      </c>
      <c r="J8" s="7">
        <f>H8+I8</f>
        <v>13363.875430053435</v>
      </c>
    </row>
    <row r="9" spans="1:10" ht="17.25" thickBot="1">
      <c r="A9" s="6">
        <f aca="true" t="shared" si="0" ref="A9:A21">A8+1</f>
        <v>2</v>
      </c>
      <c r="B9" s="7">
        <f aca="true" t="shared" si="1" ref="B9:B21">B8-C9</f>
        <v>276458.66356464697</v>
      </c>
      <c r="C9" s="7">
        <f aca="true" t="shared" si="2" ref="C9:C21">E9-D9</f>
        <v>11802.461005299558</v>
      </c>
      <c r="D9" s="7">
        <f>B8*($B$2/12)</f>
        <v>1561.4144247538773</v>
      </c>
      <c r="E9" s="7">
        <f aca="true" t="shared" si="3" ref="E9:E31">$B$4</f>
        <v>13363.875430053435</v>
      </c>
      <c r="G9" s="7">
        <f aca="true" t="shared" si="4" ref="G9:G29">G8-H9</f>
        <v>276458.66356464697</v>
      </c>
      <c r="H9" s="7">
        <f aca="true" t="shared" si="5" ref="H9:H31">-PPMT($B$2/12,A9,$B$3,$B$1)</f>
        <v>11802.461005299556</v>
      </c>
      <c r="I9" s="7">
        <f aca="true" t="shared" si="6" ref="I9:I31">-IPMT($B$2/12,A9,$B$3,$B$1)</f>
        <v>1561.414424753878</v>
      </c>
      <c r="J9" s="7">
        <f aca="true" t="shared" si="7" ref="J9:J31">H9+I9</f>
        <v>13363.875430053435</v>
      </c>
    </row>
    <row r="10" spans="1:10" ht="17.25" thickBot="1">
      <c r="A10" s="6">
        <f t="shared" si="0"/>
        <v>3</v>
      </c>
      <c r="B10" s="7">
        <f t="shared" si="1"/>
        <v>264592.27256223536</v>
      </c>
      <c r="C10" s="7">
        <f t="shared" si="2"/>
        <v>11866.391002411598</v>
      </c>
      <c r="D10" s="7">
        <f aca="true" t="shared" si="8" ref="D10:D21">B9*($B$2/12)</f>
        <v>1497.4844276418378</v>
      </c>
      <c r="E10" s="7">
        <f t="shared" si="3"/>
        <v>13363.875430053435</v>
      </c>
      <c r="G10" s="7">
        <f t="shared" si="4"/>
        <v>264592.27256223536</v>
      </c>
      <c r="H10" s="7">
        <f t="shared" si="5"/>
        <v>11866.391002411596</v>
      </c>
      <c r="I10" s="7">
        <f t="shared" si="6"/>
        <v>1497.4844276418387</v>
      </c>
      <c r="J10" s="7">
        <f t="shared" si="7"/>
        <v>13363.875430053435</v>
      </c>
    </row>
    <row r="11" spans="1:10" ht="17.25" thickBot="1">
      <c r="A11" s="6">
        <f t="shared" si="0"/>
        <v>4</v>
      </c>
      <c r="B11" s="7">
        <f t="shared" si="1"/>
        <v>252661.60527522737</v>
      </c>
      <c r="C11" s="7">
        <f t="shared" si="2"/>
        <v>11930.667287007993</v>
      </c>
      <c r="D11" s="7">
        <f t="shared" si="8"/>
        <v>1433.2081430454416</v>
      </c>
      <c r="E11" s="7">
        <f t="shared" si="3"/>
        <v>13363.875430053435</v>
      </c>
      <c r="G11" s="7">
        <f t="shared" si="4"/>
        <v>252661.60527522737</v>
      </c>
      <c r="H11" s="7">
        <f t="shared" si="5"/>
        <v>11930.667287007993</v>
      </c>
      <c r="I11" s="7">
        <f t="shared" si="6"/>
        <v>1433.2081430454427</v>
      </c>
      <c r="J11" s="7">
        <f t="shared" si="7"/>
        <v>13363.875430053435</v>
      </c>
    </row>
    <row r="12" spans="1:10" ht="17.25" thickBot="1">
      <c r="A12" s="6">
        <f t="shared" si="0"/>
        <v>5</v>
      </c>
      <c r="B12" s="7">
        <f t="shared" si="1"/>
        <v>240666.31354041476</v>
      </c>
      <c r="C12" s="7">
        <f t="shared" si="2"/>
        <v>11995.29173481262</v>
      </c>
      <c r="D12" s="7">
        <f t="shared" si="8"/>
        <v>1368.583695240815</v>
      </c>
      <c r="E12" s="7">
        <f t="shared" si="3"/>
        <v>13363.875430053435</v>
      </c>
      <c r="G12" s="7">
        <f t="shared" si="4"/>
        <v>240666.31354041476</v>
      </c>
      <c r="H12" s="7">
        <f t="shared" si="5"/>
        <v>11995.291734812618</v>
      </c>
      <c r="I12" s="7">
        <f t="shared" si="6"/>
        <v>1368.5836952408174</v>
      </c>
      <c r="J12" s="7">
        <f t="shared" si="7"/>
        <v>13363.875430053435</v>
      </c>
    </row>
    <row r="13" spans="1:10" ht="17.25" thickBot="1">
      <c r="A13" s="6">
        <f t="shared" si="0"/>
        <v>6</v>
      </c>
      <c r="B13" s="7">
        <f t="shared" si="1"/>
        <v>228606.04730870525</v>
      </c>
      <c r="C13" s="7">
        <f t="shared" si="2"/>
        <v>12060.266231709522</v>
      </c>
      <c r="D13" s="7">
        <f>B12*($B$2/12)</f>
        <v>1303.6091983439132</v>
      </c>
      <c r="E13" s="7">
        <f t="shared" si="3"/>
        <v>13363.875430053435</v>
      </c>
      <c r="G13" s="7">
        <f t="shared" si="4"/>
        <v>228606.04730870525</v>
      </c>
      <c r="H13" s="7">
        <f t="shared" si="5"/>
        <v>12060.266231709518</v>
      </c>
      <c r="I13" s="7">
        <f t="shared" si="6"/>
        <v>1303.6091983439167</v>
      </c>
      <c r="J13" s="7">
        <f t="shared" si="7"/>
        <v>13363.875430053435</v>
      </c>
    </row>
    <row r="14" spans="1:10" ht="17.25" thickBot="1">
      <c r="A14" s="6">
        <f t="shared" si="0"/>
        <v>7</v>
      </c>
      <c r="B14" s="7">
        <f t="shared" si="1"/>
        <v>216480.4546349073</v>
      </c>
      <c r="C14" s="7">
        <f t="shared" si="2"/>
        <v>12125.592673797948</v>
      </c>
      <c r="D14" s="7">
        <f t="shared" si="8"/>
        <v>1238.282756255487</v>
      </c>
      <c r="E14" s="7">
        <f t="shared" si="3"/>
        <v>13363.875430053435</v>
      </c>
      <c r="G14" s="7">
        <f t="shared" si="4"/>
        <v>216480.4546349073</v>
      </c>
      <c r="H14" s="7">
        <f t="shared" si="5"/>
        <v>12125.592673797944</v>
      </c>
      <c r="I14" s="7">
        <f t="shared" si="6"/>
        <v>1238.2827562554908</v>
      </c>
      <c r="J14" s="7">
        <f t="shared" si="7"/>
        <v>13363.875430053435</v>
      </c>
    </row>
    <row r="15" spans="1:10" ht="17.25" thickBot="1">
      <c r="A15" s="6">
        <f t="shared" si="0"/>
        <v>8</v>
      </c>
      <c r="B15" s="7">
        <f t="shared" si="1"/>
        <v>204289.1816674596</v>
      </c>
      <c r="C15" s="7">
        <f t="shared" si="2"/>
        <v>12191.272967447687</v>
      </c>
      <c r="D15" s="7">
        <f t="shared" si="8"/>
        <v>1172.6024626057479</v>
      </c>
      <c r="E15" s="7">
        <f t="shared" si="3"/>
        <v>13363.875430053435</v>
      </c>
      <c r="G15" s="7">
        <f t="shared" si="4"/>
        <v>204289.18166745963</v>
      </c>
      <c r="H15" s="7">
        <f t="shared" si="5"/>
        <v>12191.272967447683</v>
      </c>
      <c r="I15" s="7">
        <f t="shared" si="6"/>
        <v>1172.602462605752</v>
      </c>
      <c r="J15" s="7">
        <f t="shared" si="7"/>
        <v>13363.875430053435</v>
      </c>
    </row>
    <row r="16" spans="1:10" ht="17.25" thickBot="1">
      <c r="A16" s="6">
        <f t="shared" si="0"/>
        <v>9</v>
      </c>
      <c r="B16" s="7">
        <f t="shared" si="1"/>
        <v>192031.87263810492</v>
      </c>
      <c r="C16" s="7">
        <f t="shared" si="2"/>
        <v>12257.309029354696</v>
      </c>
      <c r="D16" s="7">
        <f t="shared" si="8"/>
        <v>1106.5664006987395</v>
      </c>
      <c r="E16" s="7">
        <f t="shared" si="3"/>
        <v>13363.875430053435</v>
      </c>
      <c r="G16" s="7">
        <f t="shared" si="4"/>
        <v>192031.87263810495</v>
      </c>
      <c r="H16" s="7">
        <f t="shared" si="5"/>
        <v>12257.309029354688</v>
      </c>
      <c r="I16" s="7">
        <f t="shared" si="6"/>
        <v>1106.5664006987454</v>
      </c>
      <c r="J16" s="7">
        <f t="shared" si="7"/>
        <v>13363.875430053435</v>
      </c>
    </row>
    <row r="17" spans="1:10" ht="17.25" thickBot="1">
      <c r="A17" s="6">
        <f t="shared" si="0"/>
        <v>10</v>
      </c>
      <c r="B17" s="7">
        <f t="shared" si="1"/>
        <v>179708.16985150788</v>
      </c>
      <c r="C17" s="7">
        <f t="shared" si="2"/>
        <v>12323.702786597034</v>
      </c>
      <c r="D17" s="7">
        <f t="shared" si="8"/>
        <v>1040.1726434564016</v>
      </c>
      <c r="E17" s="7">
        <f t="shared" si="3"/>
        <v>13363.875430053435</v>
      </c>
      <c r="G17" s="7">
        <f t="shared" si="4"/>
        <v>179708.16985150793</v>
      </c>
      <c r="H17" s="7">
        <f t="shared" si="5"/>
        <v>12323.702786597027</v>
      </c>
      <c r="I17" s="7">
        <f t="shared" si="6"/>
        <v>1040.1726434564073</v>
      </c>
      <c r="J17" s="7">
        <f t="shared" si="7"/>
        <v>13363.875430053435</v>
      </c>
    </row>
    <row r="18" spans="1:10" ht="17.25" thickBot="1">
      <c r="A18" s="6">
        <f t="shared" si="0"/>
        <v>11</v>
      </c>
      <c r="B18" s="7">
        <f t="shared" si="1"/>
        <v>167317.71367481677</v>
      </c>
      <c r="C18" s="7">
        <f t="shared" si="2"/>
        <v>12390.456176691101</v>
      </c>
      <c r="D18" s="7">
        <f t="shared" si="8"/>
        <v>973.4192533623343</v>
      </c>
      <c r="E18" s="7">
        <f t="shared" si="3"/>
        <v>13363.875430053435</v>
      </c>
      <c r="G18" s="7">
        <f t="shared" si="4"/>
        <v>167317.71367481683</v>
      </c>
      <c r="H18" s="7">
        <f t="shared" si="5"/>
        <v>12390.456176691094</v>
      </c>
      <c r="I18" s="7">
        <f t="shared" si="6"/>
        <v>973.4192533623408</v>
      </c>
      <c r="J18" s="7">
        <f t="shared" si="7"/>
        <v>13363.875430053435</v>
      </c>
    </row>
    <row r="19" spans="1:10" ht="17.25" thickBot="1">
      <c r="A19" s="6">
        <f t="shared" si="0"/>
        <v>12</v>
      </c>
      <c r="B19" s="7">
        <f t="shared" si="1"/>
        <v>154860.1425271686</v>
      </c>
      <c r="C19" s="7">
        <f t="shared" si="2"/>
        <v>12457.571147648177</v>
      </c>
      <c r="D19" s="7">
        <f t="shared" si="8"/>
        <v>906.3042824052575</v>
      </c>
      <c r="E19" s="7">
        <f t="shared" si="3"/>
        <v>13363.875430053435</v>
      </c>
      <c r="G19" s="7">
        <f t="shared" si="4"/>
        <v>154860.14252716865</v>
      </c>
      <c r="H19" s="7">
        <f t="shared" si="5"/>
        <v>12457.57114764817</v>
      </c>
      <c r="I19" s="7">
        <f t="shared" si="6"/>
        <v>906.304282405264</v>
      </c>
      <c r="J19" s="7">
        <f t="shared" si="7"/>
        <v>13363.875430053435</v>
      </c>
    </row>
    <row r="20" spans="1:10" ht="17.25" thickBot="1">
      <c r="A20" s="6">
        <f t="shared" si="0"/>
        <v>13</v>
      </c>
      <c r="B20" s="7">
        <f t="shared" si="1"/>
        <v>142335.09286913733</v>
      </c>
      <c r="C20" s="7">
        <f t="shared" si="2"/>
        <v>12525.049658031272</v>
      </c>
      <c r="D20" s="7">
        <f t="shared" si="8"/>
        <v>838.8257720221632</v>
      </c>
      <c r="E20" s="7">
        <f t="shared" si="3"/>
        <v>13363.875430053435</v>
      </c>
      <c r="G20" s="7">
        <f t="shared" si="4"/>
        <v>142335.09286913738</v>
      </c>
      <c r="H20" s="7">
        <f t="shared" si="5"/>
        <v>12525.049658031263</v>
      </c>
      <c r="I20" s="7">
        <f t="shared" si="6"/>
        <v>838.8257720221724</v>
      </c>
      <c r="J20" s="7">
        <f t="shared" si="7"/>
        <v>13363.875430053435</v>
      </c>
    </row>
    <row r="21" spans="1:10" ht="17.25" thickBot="1">
      <c r="A21" s="6">
        <f t="shared" si="0"/>
        <v>14</v>
      </c>
      <c r="B21" s="7">
        <f t="shared" si="1"/>
        <v>129742.19919212506</v>
      </c>
      <c r="C21" s="7">
        <f t="shared" si="2"/>
        <v>12592.893677012275</v>
      </c>
      <c r="D21" s="7">
        <f t="shared" si="8"/>
        <v>770.9817530411606</v>
      </c>
      <c r="E21" s="7">
        <f t="shared" si="3"/>
        <v>13363.875430053435</v>
      </c>
      <c r="G21" s="7">
        <f t="shared" si="4"/>
        <v>129742.19919212512</v>
      </c>
      <c r="H21" s="7">
        <f t="shared" si="5"/>
        <v>12592.893677012264</v>
      </c>
      <c r="I21" s="7">
        <f t="shared" si="6"/>
        <v>770.9817530411709</v>
      </c>
      <c r="J21" s="7">
        <f t="shared" si="7"/>
        <v>13363.875430053435</v>
      </c>
    </row>
    <row r="22" spans="1:10" ht="17.25" thickBot="1">
      <c r="A22" s="6">
        <f aca="true" t="shared" si="9" ref="A22:A29">A21+1</f>
        <v>15</v>
      </c>
      <c r="B22" s="7">
        <f aca="true" t="shared" si="10" ref="B22:B29">B21-C22</f>
        <v>117081.09400769563</v>
      </c>
      <c r="C22" s="7">
        <f aca="true" t="shared" si="11" ref="C22:C29">E22-D22</f>
        <v>12661.105184429423</v>
      </c>
      <c r="D22" s="7">
        <f aca="true" t="shared" si="12" ref="D22:D29">B21*($B$2/12)</f>
        <v>702.7702456240107</v>
      </c>
      <c r="E22" s="7">
        <f t="shared" si="3"/>
        <v>13363.875430053435</v>
      </c>
      <c r="G22" s="7">
        <f t="shared" si="4"/>
        <v>117081.0940076957</v>
      </c>
      <c r="H22" s="7">
        <f t="shared" si="5"/>
        <v>12661.105184429414</v>
      </c>
      <c r="I22" s="7">
        <f t="shared" si="6"/>
        <v>702.770245624021</v>
      </c>
      <c r="J22" s="7">
        <f t="shared" si="7"/>
        <v>13363.875430053435</v>
      </c>
    </row>
    <row r="23" spans="1:10" ht="17.25" thickBot="1">
      <c r="A23" s="6">
        <f t="shared" si="9"/>
        <v>16</v>
      </c>
      <c r="B23" s="7">
        <f t="shared" si="10"/>
        <v>104351.40783685054</v>
      </c>
      <c r="C23" s="7">
        <f t="shared" si="11"/>
        <v>12729.686170845083</v>
      </c>
      <c r="D23" s="7">
        <f t="shared" si="12"/>
        <v>634.1892592083514</v>
      </c>
      <c r="E23" s="7">
        <f t="shared" si="3"/>
        <v>13363.875430053435</v>
      </c>
      <c r="G23" s="7">
        <f t="shared" si="4"/>
        <v>104351.40783685063</v>
      </c>
      <c r="H23" s="7">
        <f t="shared" si="5"/>
        <v>12729.686170845074</v>
      </c>
      <c r="I23" s="7">
        <f t="shared" si="6"/>
        <v>634.1892592083612</v>
      </c>
      <c r="J23" s="7">
        <f t="shared" si="7"/>
        <v>13363.875430053435</v>
      </c>
    </row>
    <row r="24" spans="1:10" ht="17.25" thickBot="1">
      <c r="A24" s="6">
        <f t="shared" si="9"/>
        <v>17</v>
      </c>
      <c r="B24" s="7">
        <f t="shared" si="10"/>
        <v>91552.76919924672</v>
      </c>
      <c r="C24" s="7">
        <f t="shared" si="11"/>
        <v>12798.638637603828</v>
      </c>
      <c r="D24" s="7">
        <f t="shared" si="12"/>
        <v>565.2367924496072</v>
      </c>
      <c r="E24" s="7">
        <f t="shared" si="3"/>
        <v>13363.875430053435</v>
      </c>
      <c r="G24" s="7">
        <f t="shared" si="4"/>
        <v>91552.76919924682</v>
      </c>
      <c r="H24" s="7">
        <f t="shared" si="5"/>
        <v>12798.638637603815</v>
      </c>
      <c r="I24" s="7">
        <f t="shared" si="6"/>
        <v>565.2367924496195</v>
      </c>
      <c r="J24" s="7">
        <f t="shared" si="7"/>
        <v>13363.875430053435</v>
      </c>
    </row>
    <row r="25" spans="1:10" ht="17.25" thickBot="1">
      <c r="A25" s="6">
        <f t="shared" si="9"/>
        <v>18</v>
      </c>
      <c r="B25" s="7">
        <f t="shared" si="10"/>
        <v>78684.80460235587</v>
      </c>
      <c r="C25" s="7">
        <f t="shared" si="11"/>
        <v>12867.964596890848</v>
      </c>
      <c r="D25" s="7">
        <f t="shared" si="12"/>
        <v>495.9108331625864</v>
      </c>
      <c r="E25" s="7">
        <f t="shared" si="3"/>
        <v>13363.875430053435</v>
      </c>
      <c r="G25" s="7">
        <f t="shared" si="4"/>
        <v>78684.80460235599</v>
      </c>
      <c r="H25" s="7">
        <f t="shared" si="5"/>
        <v>12867.964596890835</v>
      </c>
      <c r="I25" s="7">
        <f t="shared" si="6"/>
        <v>495.91083316259994</v>
      </c>
      <c r="J25" s="7">
        <f t="shared" si="7"/>
        <v>13363.875430053435</v>
      </c>
    </row>
    <row r="26" spans="1:10" ht="17.25" thickBot="1">
      <c r="A26" s="6">
        <f t="shared" si="9"/>
        <v>19</v>
      </c>
      <c r="B26" s="7">
        <f t="shared" si="10"/>
        <v>65747.1385305652</v>
      </c>
      <c r="C26" s="7">
        <f t="shared" si="11"/>
        <v>12937.666071790674</v>
      </c>
      <c r="D26" s="7">
        <f t="shared" si="12"/>
        <v>426.209358262761</v>
      </c>
      <c r="E26" s="7">
        <f t="shared" si="3"/>
        <v>13363.875430053435</v>
      </c>
      <c r="G26" s="7">
        <f t="shared" si="4"/>
        <v>65747.13853056532</v>
      </c>
      <c r="H26" s="7">
        <f t="shared" si="5"/>
        <v>12937.66607179066</v>
      </c>
      <c r="I26" s="7">
        <f t="shared" si="6"/>
        <v>426.20935826277486</v>
      </c>
      <c r="J26" s="7">
        <f t="shared" si="7"/>
        <v>13363.875430053435</v>
      </c>
    </row>
    <row r="27" spans="1:10" ht="17.25" thickBot="1">
      <c r="A27" s="6">
        <f t="shared" si="9"/>
        <v>20</v>
      </c>
      <c r="B27" s="7">
        <f t="shared" si="10"/>
        <v>52739.39343421899</v>
      </c>
      <c r="C27" s="7">
        <f t="shared" si="11"/>
        <v>13007.745096346207</v>
      </c>
      <c r="D27" s="7">
        <f t="shared" si="12"/>
        <v>356.13033370722815</v>
      </c>
      <c r="E27" s="7">
        <f t="shared" si="3"/>
        <v>13363.875430053435</v>
      </c>
      <c r="G27" s="7">
        <f t="shared" si="4"/>
        <v>52739.393434219135</v>
      </c>
      <c r="H27" s="7">
        <f t="shared" si="5"/>
        <v>13007.745096346192</v>
      </c>
      <c r="I27" s="7">
        <f t="shared" si="6"/>
        <v>356.1303337072417</v>
      </c>
      <c r="J27" s="7">
        <f t="shared" si="7"/>
        <v>13363.875430053435</v>
      </c>
    </row>
    <row r="28" spans="1:10" ht="17.25" thickBot="1">
      <c r="A28" s="6">
        <f t="shared" si="9"/>
        <v>21</v>
      </c>
      <c r="B28" s="7">
        <f t="shared" si="10"/>
        <v>39661.18971860091</v>
      </c>
      <c r="C28" s="7">
        <f t="shared" si="11"/>
        <v>13078.203715618081</v>
      </c>
      <c r="D28" s="7">
        <f t="shared" si="12"/>
        <v>285.6717144353529</v>
      </c>
      <c r="E28" s="7">
        <f t="shared" si="3"/>
        <v>13363.875430053435</v>
      </c>
      <c r="G28" s="7">
        <f t="shared" si="4"/>
        <v>39661.18971860107</v>
      </c>
      <c r="H28" s="7">
        <f t="shared" si="5"/>
        <v>13078.203715618065</v>
      </c>
      <c r="I28" s="7">
        <f t="shared" si="6"/>
        <v>285.67171443536904</v>
      </c>
      <c r="J28" s="7">
        <f t="shared" si="7"/>
        <v>13363.875430053435</v>
      </c>
    </row>
    <row r="29" spans="1:10" ht="17.25" thickBot="1">
      <c r="A29" s="6">
        <f t="shared" si="9"/>
        <v>22</v>
      </c>
      <c r="B29" s="7">
        <f t="shared" si="10"/>
        <v>26512.14573285656</v>
      </c>
      <c r="C29" s="7">
        <f t="shared" si="11"/>
        <v>13149.043985744347</v>
      </c>
      <c r="D29" s="7">
        <f t="shared" si="12"/>
        <v>214.83144430908825</v>
      </c>
      <c r="E29" s="7">
        <f t="shared" si="3"/>
        <v>13363.875430053435</v>
      </c>
      <c r="G29" s="7">
        <f t="shared" si="4"/>
        <v>26512.145732856738</v>
      </c>
      <c r="H29" s="7">
        <f t="shared" si="5"/>
        <v>13149.04398574433</v>
      </c>
      <c r="I29" s="7">
        <f t="shared" si="6"/>
        <v>214.8314443091033</v>
      </c>
      <c r="J29" s="7">
        <f t="shared" si="7"/>
        <v>13363.875430053435</v>
      </c>
    </row>
    <row r="30" spans="1:10" ht="17.25" thickBot="1">
      <c r="A30" s="6">
        <f>A29+1</f>
        <v>23</v>
      </c>
      <c r="B30" s="7">
        <f>B29-C30</f>
        <v>13291.877758856097</v>
      </c>
      <c r="C30" s="7">
        <f>E30-D30</f>
        <v>13220.267974000462</v>
      </c>
      <c r="D30" s="7">
        <f>B29*($B$2/12)</f>
        <v>143.60745605297302</v>
      </c>
      <c r="E30" s="7">
        <f t="shared" si="3"/>
        <v>13363.875430053435</v>
      </c>
      <c r="G30" s="7">
        <f>G29-H30</f>
        <v>13291.877758856293</v>
      </c>
      <c r="H30" s="7">
        <f t="shared" si="5"/>
        <v>13220.267974000444</v>
      </c>
      <c r="I30" s="7">
        <f t="shared" si="6"/>
        <v>143.60745605299053</v>
      </c>
      <c r="J30" s="7">
        <f t="shared" si="7"/>
        <v>13363.875430053435</v>
      </c>
    </row>
    <row r="31" spans="1:10" ht="17.25" thickBot="1">
      <c r="A31" s="6">
        <f>A30+1</f>
        <v>24</v>
      </c>
      <c r="B31" s="7">
        <f>B30-C31</f>
        <v>-3.534296411089599E-09</v>
      </c>
      <c r="C31" s="7">
        <f>E31-D31</f>
        <v>13291.877758859631</v>
      </c>
      <c r="D31" s="7">
        <f>B30*($B$2/12)</f>
        <v>71.99767119380387</v>
      </c>
      <c r="E31" s="7">
        <f t="shared" si="3"/>
        <v>13363.875430053435</v>
      </c>
      <c r="G31" s="7">
        <f>G30-H31</f>
        <v>-3.319655661471188E-09</v>
      </c>
      <c r="H31" s="7">
        <f t="shared" si="5"/>
        <v>13291.877758859613</v>
      </c>
      <c r="I31" s="7">
        <f t="shared" si="6"/>
        <v>71.99767119382125</v>
      </c>
      <c r="J31" s="7">
        <f t="shared" si="7"/>
        <v>13363.875430053435</v>
      </c>
    </row>
  </sheetData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2009-03-10T03:48:54Z</dcterms:created>
  <dcterms:modified xsi:type="dcterms:W3CDTF">2009-03-11T14:26:34Z</dcterms:modified>
  <cp:category/>
  <cp:version/>
  <cp:contentType/>
  <cp:contentStatus/>
</cp:coreProperties>
</file>