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12" windowHeight="8220" activeTab="0"/>
  </bookViews>
  <sheets>
    <sheet name="未來值(FV)" sheetId="1" r:id="rId1"/>
    <sheet name="現值(PV)" sheetId="2" r:id="rId2"/>
    <sheet name="利率(RATE)" sheetId="3" r:id="rId3"/>
    <sheet name="每期投資金額(PMT)" sheetId="4" r:id="rId4"/>
    <sheet name="期數(NPER)" sheetId="5" r:id="rId5"/>
  </sheets>
  <definedNames/>
  <calcPr fullCalcOnLoad="1"/>
</workbook>
</file>

<file path=xl/sharedStrings.xml><?xml version="1.0" encoding="utf-8"?>
<sst xmlns="http://schemas.openxmlformats.org/spreadsheetml/2006/main" count="66" uniqueCount="37">
  <si>
    <t>期數</t>
  </si>
  <si>
    <t>利率</t>
  </si>
  <si>
    <t>期數</t>
  </si>
  <si>
    <t>金額</t>
  </si>
  <si>
    <t>本利和</t>
  </si>
  <si>
    <t>整存整付定存</t>
  </si>
  <si>
    <t>零存整付定存</t>
  </si>
  <si>
    <t>每期金額</t>
  </si>
  <si>
    <t>操作說明:黃色的儲存格是可以輸入的參數</t>
  </si>
  <si>
    <t>投資收益</t>
  </si>
  <si>
    <t>預估投資收益</t>
  </si>
  <si>
    <t>退休金的現值</t>
  </si>
  <si>
    <t>債券的價值</t>
  </si>
  <si>
    <t>未來退休金額</t>
  </si>
  <si>
    <t>退休金現值</t>
  </si>
  <si>
    <t>每期領息金額</t>
  </si>
  <si>
    <t>到期領回金額</t>
  </si>
  <si>
    <t>債券現值</t>
  </si>
  <si>
    <t>汽車貸款利率</t>
  </si>
  <si>
    <t>貸款金額</t>
  </si>
  <si>
    <t>貸款利率</t>
  </si>
  <si>
    <t>投資報酬率</t>
  </si>
  <si>
    <t>期末淨值</t>
  </si>
  <si>
    <t>本息定額償還貸款</t>
  </si>
  <si>
    <t>退休規劃</t>
  </si>
  <si>
    <t>每月投資金額</t>
  </si>
  <si>
    <t>現有金額</t>
  </si>
  <si>
    <t>期末金額</t>
  </si>
  <si>
    <t>每期(月)償還金額</t>
  </si>
  <si>
    <t>期初投資金額</t>
  </si>
  <si>
    <t>每月定期定額金額</t>
  </si>
  <si>
    <t>單筆投資年化報酬率</t>
  </si>
  <si>
    <t>定期定額投資年化報酬率</t>
  </si>
  <si>
    <t>年</t>
  </si>
  <si>
    <t>期初單筆投資</t>
  </si>
  <si>
    <t>期初投資</t>
  </si>
  <si>
    <t>使用說明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</si>
</sst>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;[Red]\-&quot;$&quot;#,##0.0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"/>
    <numFmt numFmtId="182" formatCode="#,##0_ "/>
    <numFmt numFmtId="183" formatCode="_-&quot;$&quot;* #,##0.0_-;\-&quot;$&quot;* #,##0.0_-;_-&quot;$&quot;* &quot;-&quot;??_-;_-@_-"/>
    <numFmt numFmtId="184" formatCode="_-&quot;$&quot;* #,##0_-;\-&quot;$&quot;* #,##0_-;_-&quot;$&quot;* &quot;-&quot;??_-;_-@_-"/>
    <numFmt numFmtId="185" formatCode="0.0%"/>
    <numFmt numFmtId="186" formatCode="#,##0.0_ "/>
    <numFmt numFmtId="187" formatCode="#,##0.00_ "/>
    <numFmt numFmtId="188" formatCode="#,##0.000_ "/>
    <numFmt numFmtId="189" formatCode="#,##0.0000_ "/>
    <numFmt numFmtId="190" formatCode="#,##0.00000_ "/>
    <numFmt numFmtId="191" formatCode="0.000%"/>
    <numFmt numFmtId="192" formatCode="0.000000_ "/>
    <numFmt numFmtId="193" formatCode="0.00000_ "/>
    <numFmt numFmtId="194" formatCode="0.0000_ "/>
    <numFmt numFmtId="195" formatCode="0.000_ "/>
    <numFmt numFmtId="196" formatCode="0.0_ "/>
    <numFmt numFmtId="197" formatCode="0.00000000_ "/>
    <numFmt numFmtId="198" formatCode="0.0000000_ "/>
  </numFmts>
  <fonts count="3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182" fontId="0" fillId="35" borderId="13" xfId="41" applyNumberFormat="1" applyFont="1" applyFill="1" applyBorder="1" applyAlignment="1">
      <alignment vertical="center"/>
    </xf>
    <xf numFmtId="182" fontId="0" fillId="34" borderId="11" xfId="0" applyNumberFormat="1" applyFill="1" applyBorder="1" applyAlignment="1">
      <alignment vertical="center"/>
    </xf>
    <xf numFmtId="185" fontId="0" fillId="34" borderId="11" xfId="0" applyNumberFormat="1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85" fontId="0" fillId="34" borderId="16" xfId="0" applyNumberFormat="1" applyFill="1" applyBorder="1" applyAlignment="1">
      <alignment vertical="center"/>
    </xf>
    <xf numFmtId="182" fontId="0" fillId="34" borderId="17" xfId="0" applyNumberFormat="1" applyFill="1" applyBorder="1" applyAlignment="1">
      <alignment vertical="center"/>
    </xf>
    <xf numFmtId="182" fontId="0" fillId="34" borderId="11" xfId="39" applyNumberFormat="1" applyFont="1" applyFill="1" applyBorder="1" applyAlignment="1">
      <alignment vertical="center"/>
    </xf>
    <xf numFmtId="191" fontId="0" fillId="35" borderId="13" xfId="41" applyNumberFormat="1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82" fontId="0" fillId="34" borderId="13" xfId="41" applyNumberFormat="1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182" fontId="0" fillId="35" borderId="11" xfId="41" applyNumberFormat="1" applyFont="1" applyFill="1" applyBorder="1" applyAlignment="1">
      <alignment vertical="center"/>
    </xf>
    <xf numFmtId="196" fontId="0" fillId="35" borderId="13" xfId="0" applyNumberFormat="1" applyFill="1" applyBorder="1" applyAlignment="1">
      <alignment vertical="center"/>
    </xf>
    <xf numFmtId="0" fontId="0" fillId="37" borderId="18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2" fillId="0" borderId="0" xfId="45" applyAlignment="1" applyProtection="1">
      <alignment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sterhsiao.com.tw/index.html" TargetMode="External" /><Relationship Id="rId3" Type="http://schemas.openxmlformats.org/officeDocument/2006/relationships/hyperlink" Target="http://www.masterhsiao.com.tw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8</xdr:col>
      <xdr:colOff>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71725" y="419100"/>
          <a:ext cx="3429000" cy="1028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範例：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以“整存整付定存”存入銀行一百萬，每月複利一次計算，年利率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5%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，期間為半年。到期後本利和為多少？</a:t>
          </a:r>
        </a:p>
      </xdr:txBody>
    </xdr:sp>
    <xdr:clientData/>
  </xdr:twoCellAnchor>
  <xdr:twoCellAnchor>
    <xdr:from>
      <xdr:col>3</xdr:col>
      <xdr:colOff>9525</xdr:colOff>
      <xdr:row>9</xdr:row>
      <xdr:rowOff>19050</xdr:rowOff>
    </xdr:from>
    <xdr:to>
      <xdr:col>8</xdr:col>
      <xdr:colOff>0</xdr:colOff>
      <xdr:row>14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0" y="1885950"/>
          <a:ext cx="3419475" cy="10001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範例：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每月期初均存款一萬元至銀行，年利率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4.5%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，一年後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(12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期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)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會領回多少錢？ </a:t>
          </a:r>
        </a:p>
      </xdr:txBody>
    </xdr:sp>
    <xdr:clientData/>
  </xdr:twoCellAnchor>
  <xdr:twoCellAnchor>
    <xdr:from>
      <xdr:col>3</xdr:col>
      <xdr:colOff>9525</xdr:colOff>
      <xdr:row>16</xdr:row>
      <xdr:rowOff>19050</xdr:rowOff>
    </xdr:from>
    <xdr:to>
      <xdr:col>7</xdr:col>
      <xdr:colOff>666750</xdr:colOff>
      <xdr:row>22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381250" y="3314700"/>
          <a:ext cx="3400425" cy="11906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範例：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現年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37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歲擁有存款兩百萬元可投資，每月扣除生活開銷外尚有餘錢三萬元可做投資運用，假如預計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60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歲退休，每年平均投資報酬率設定為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6%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，到退休時，我會擁有多少錢？</a:t>
          </a:r>
        </a:p>
      </xdr:txBody>
    </xdr:sp>
    <xdr:clientData/>
  </xdr:twoCellAnchor>
  <xdr:twoCellAnchor editAs="oneCell">
    <xdr:from>
      <xdr:col>8</xdr:col>
      <xdr:colOff>533400</xdr:colOff>
      <xdr:row>2</xdr:row>
      <xdr:rowOff>57150</xdr:rowOff>
    </xdr:from>
    <xdr:to>
      <xdr:col>11</xdr:col>
      <xdr:colOff>276225</xdr:colOff>
      <xdr:row>4</xdr:row>
      <xdr:rowOff>104775</xdr:rowOff>
    </xdr:to>
    <xdr:pic>
      <xdr:nvPicPr>
        <xdr:cNvPr id="4" name="圖片 5" descr="怪老子理財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66725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8</xdr:col>
      <xdr:colOff>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00325" y="409575"/>
          <a:ext cx="3429000" cy="10096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範例：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預期五年後可以拿到的兩百萬退休金，假使通貨膨脹率每年以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2%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成長，相當於現在多少的價值？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負值的意義是代表現金流出，現在拿出約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181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萬，五年後換回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200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萬。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)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3</xdr:col>
      <xdr:colOff>0</xdr:colOff>
      <xdr:row>9</xdr:row>
      <xdr:rowOff>9525</xdr:rowOff>
    </xdr:from>
    <xdr:to>
      <xdr:col>8</xdr:col>
      <xdr:colOff>9525</xdr:colOff>
      <xdr:row>15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0325" y="1847850"/>
          <a:ext cx="3438525" cy="12287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範例：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債券每半年領息三萬元，三年半後到期，到期領回一百萬，若以年利率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5%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計算，相當於現值多少錢？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每半年為一期，每期利率為年利率除以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2)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9525</xdr:rowOff>
    </xdr:from>
    <xdr:to>
      <xdr:col>8</xdr:col>
      <xdr:colOff>9525</xdr:colOff>
      <xdr:row>6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33650" y="419100"/>
          <a:ext cx="3429000" cy="9906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範例：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買一輛新車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80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萬元整，已付頭期款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20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萬元，其餘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60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萬元分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3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36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期貸款，每期需繳納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$19,360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，求該貸款年利率為多少？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所求出為月利率，年利率必須再乘以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12
</a:t>
          </a:r>
        </a:p>
      </xdr:txBody>
    </xdr:sp>
    <xdr:clientData/>
  </xdr:twoCellAnchor>
  <xdr:twoCellAnchor>
    <xdr:from>
      <xdr:col>3</xdr:col>
      <xdr:colOff>19050</xdr:colOff>
      <xdr:row>9</xdr:row>
      <xdr:rowOff>0</xdr:rowOff>
    </xdr:from>
    <xdr:to>
      <xdr:col>8</xdr:col>
      <xdr:colOff>9525</xdr:colOff>
      <xdr:row>13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43175" y="1838325"/>
          <a:ext cx="3419475" cy="10001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範例：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有一股票型基金期初投資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10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萬元經過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5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年後該基金淨值成長至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22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萬元，求該基金之年化報酬率？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8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524125" y="3267075"/>
          <a:ext cx="3429000" cy="10096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範例：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有一股票型基金每月定期定額投資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1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萬元經過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5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年後該基金淨值為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80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萬元，求該基金之年化報酬率？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每月為一期，所以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RATE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計算結果為月利率，必須乘以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12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才會成為年利率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)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8</xdr:col>
      <xdr:colOff>0</xdr:colOff>
      <xdr:row>6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76575" y="409575"/>
          <a:ext cx="3429000" cy="9906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範例：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向銀行房屋貸款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350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萬元，年利率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3.5%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，以本息定額分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20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年償還，每月該繳款多少錢？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每月必需繳款本息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$20,299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元 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因為是現金流出所以是負值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)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2</xdr:col>
      <xdr:colOff>676275</xdr:colOff>
      <xdr:row>9</xdr:row>
      <xdr:rowOff>19050</xdr:rowOff>
    </xdr:from>
    <xdr:to>
      <xdr:col>8</xdr:col>
      <xdr:colOff>9525</xdr:colOff>
      <xdr:row>15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67050" y="1857375"/>
          <a:ext cx="3448050" cy="12001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範例：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目前擁有存款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200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萬元，希望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15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年後退休，退休時必需擁有現金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1000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萬元，如果以年報酬率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6%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計算，每月該定期定額投資多少錢？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0</xdr:rowOff>
    </xdr:from>
    <xdr:to>
      <xdr:col>8</xdr:col>
      <xdr:colOff>9525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24150" y="409575"/>
          <a:ext cx="3419475" cy="1409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範例：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目前擁有存款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200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萬元，退休時必需擁有現金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1000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萬元，如果以年報酬率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6%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計算，每月有能力投資五萬元，多久後可以退休？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因為每月為一期，除以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12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得到約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8.5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年可達成目標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Excel4Investment/Excel4Investmen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L12" sqref="L12"/>
    </sheetView>
  </sheetViews>
  <sheetFormatPr defaultColWidth="9.00390625" defaultRowHeight="16.5"/>
  <cols>
    <col min="2" max="2" width="13.125" style="0" customWidth="1"/>
  </cols>
  <sheetData>
    <row r="1" spans="1:4" ht="15.75">
      <c r="A1" s="7" t="s">
        <v>8</v>
      </c>
      <c r="B1" s="7"/>
      <c r="C1" s="8"/>
      <c r="D1" s="7"/>
    </row>
    <row r="3" spans="1:2" ht="16.5">
      <c r="A3" s="20" t="s">
        <v>5</v>
      </c>
      <c r="B3" s="21"/>
    </row>
    <row r="4" spans="1:2" ht="16.5">
      <c r="A4" s="1" t="s">
        <v>1</v>
      </c>
      <c r="B4" s="6">
        <v>0.05</v>
      </c>
    </row>
    <row r="5" spans="1:2" ht="16.5">
      <c r="A5" s="1" t="s">
        <v>2</v>
      </c>
      <c r="B5" s="2">
        <v>6</v>
      </c>
    </row>
    <row r="6" spans="1:10" ht="15.75">
      <c r="A6" s="1" t="s">
        <v>3</v>
      </c>
      <c r="B6" s="5">
        <v>1000000</v>
      </c>
      <c r="J6" s="26" t="s">
        <v>36</v>
      </c>
    </row>
    <row r="7" spans="1:2" ht="16.5" thickBot="1">
      <c r="A7" s="3" t="s">
        <v>4</v>
      </c>
      <c r="B7" s="4">
        <f>FV(B4/12,B5,0,-B6)</f>
        <v>1025261.8679545891</v>
      </c>
    </row>
    <row r="10" spans="1:2" ht="15.75">
      <c r="A10" s="20" t="s">
        <v>6</v>
      </c>
      <c r="B10" s="21"/>
    </row>
    <row r="11" spans="1:2" ht="15.75">
      <c r="A11" s="1" t="s">
        <v>1</v>
      </c>
      <c r="B11" s="6">
        <v>0.045</v>
      </c>
    </row>
    <row r="12" spans="1:2" ht="15.75">
      <c r="A12" s="1" t="s">
        <v>2</v>
      </c>
      <c r="B12" s="2">
        <v>12</v>
      </c>
    </row>
    <row r="13" spans="1:2" ht="15.75">
      <c r="A13" s="1" t="s">
        <v>7</v>
      </c>
      <c r="B13" s="5">
        <v>10000</v>
      </c>
    </row>
    <row r="14" spans="1:2" ht="16.5" thickBot="1">
      <c r="A14" s="3" t="s">
        <v>4</v>
      </c>
      <c r="B14" s="4">
        <f>FV(B11/12,B12,-B13,0,1)</f>
        <v>122965.59835864477</v>
      </c>
    </row>
    <row r="16" ht="16.5" thickBot="1"/>
    <row r="17" spans="1:2" ht="15.75">
      <c r="A17" s="22" t="s">
        <v>10</v>
      </c>
      <c r="B17" s="23"/>
    </row>
    <row r="18" spans="1:2" ht="15.75">
      <c r="A18" s="1" t="s">
        <v>1</v>
      </c>
      <c r="B18" s="6">
        <v>0.06</v>
      </c>
    </row>
    <row r="19" spans="1:2" ht="15.75">
      <c r="A19" s="1" t="s">
        <v>2</v>
      </c>
      <c r="B19" s="2">
        <v>276</v>
      </c>
    </row>
    <row r="20" spans="1:2" ht="15.75">
      <c r="A20" s="1" t="s">
        <v>7</v>
      </c>
      <c r="B20" s="5">
        <v>30000</v>
      </c>
    </row>
    <row r="21" spans="1:2" ht="15.75">
      <c r="A21" s="9" t="s">
        <v>35</v>
      </c>
      <c r="B21" s="12">
        <v>2000000</v>
      </c>
    </row>
    <row r="22" spans="1:2" ht="16.5" thickBot="1">
      <c r="A22" s="3" t="s">
        <v>9</v>
      </c>
      <c r="B22" s="4">
        <f>FV(B18/12,B19,-B20,-B21,1)</f>
        <v>25778895.55193684</v>
      </c>
    </row>
  </sheetData>
  <sheetProtection/>
  <mergeCells count="3">
    <mergeCell ref="A3:B3"/>
    <mergeCell ref="A10:B10"/>
    <mergeCell ref="A17:B17"/>
  </mergeCells>
  <hyperlinks>
    <hyperlink ref="J6" r:id="rId1" display="使用說明"/>
  </hyperlinks>
  <printOptions/>
  <pageMargins left="0.75" right="0.75" top="1" bottom="1" header="0.5" footer="0.5"/>
  <pageSetup horizontalDpi="1200" verticalDpi="1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J10" sqref="J10"/>
    </sheetView>
  </sheetViews>
  <sheetFormatPr defaultColWidth="9.00390625" defaultRowHeight="16.5"/>
  <cols>
    <col min="1" max="1" width="13.50390625" style="0" customWidth="1"/>
    <col min="2" max="2" width="11.625" style="0" customWidth="1"/>
  </cols>
  <sheetData>
    <row r="1" spans="1:4" ht="15.75">
      <c r="A1" s="7" t="s">
        <v>8</v>
      </c>
      <c r="B1" s="7"/>
      <c r="C1" s="8"/>
      <c r="D1" s="7"/>
    </row>
    <row r="3" spans="1:2" ht="15.75">
      <c r="A3" s="20" t="s">
        <v>11</v>
      </c>
      <c r="B3" s="21"/>
    </row>
    <row r="4" spans="1:2" ht="15.75">
      <c r="A4" s="1" t="s">
        <v>1</v>
      </c>
      <c r="B4" s="6">
        <v>0.02</v>
      </c>
    </row>
    <row r="5" spans="1:2" ht="15.75">
      <c r="A5" s="1" t="s">
        <v>2</v>
      </c>
      <c r="B5" s="2">
        <v>5</v>
      </c>
    </row>
    <row r="6" spans="1:2" ht="15.75">
      <c r="A6" s="1" t="s">
        <v>13</v>
      </c>
      <c r="B6" s="5">
        <v>2000000</v>
      </c>
    </row>
    <row r="7" spans="1:2" ht="16.5" thickBot="1">
      <c r="A7" s="3" t="s">
        <v>14</v>
      </c>
      <c r="B7" s="4">
        <f>PV(B4,B5,0,B6)</f>
        <v>-1811461.6196598317</v>
      </c>
    </row>
    <row r="10" spans="1:2" ht="16.5" thickBot="1">
      <c r="A10" s="24" t="s">
        <v>12</v>
      </c>
      <c r="B10" s="25"/>
    </row>
    <row r="11" spans="1:2" ht="15.75">
      <c r="A11" s="10" t="s">
        <v>1</v>
      </c>
      <c r="B11" s="11">
        <v>0.05</v>
      </c>
    </row>
    <row r="12" spans="1:2" ht="15.75">
      <c r="A12" s="1" t="s">
        <v>2</v>
      </c>
      <c r="B12" s="2">
        <v>7</v>
      </c>
    </row>
    <row r="13" spans="1:2" ht="15.75">
      <c r="A13" s="1" t="s">
        <v>15</v>
      </c>
      <c r="B13" s="5">
        <v>30000</v>
      </c>
    </row>
    <row r="14" spans="1:2" ht="15.75">
      <c r="A14" s="9" t="s">
        <v>16</v>
      </c>
      <c r="B14" s="12">
        <v>1000000</v>
      </c>
    </row>
    <row r="15" spans="1:2" ht="16.5" thickBot="1">
      <c r="A15" s="3" t="s">
        <v>17</v>
      </c>
      <c r="B15" s="4">
        <f>PV(B11/2,B12,B13,B14)</f>
        <v>-1031746.9529833163</v>
      </c>
    </row>
  </sheetData>
  <sheetProtection/>
  <mergeCells count="2">
    <mergeCell ref="A3:B3"/>
    <mergeCell ref="A10:B10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J2" sqref="J2"/>
    </sheetView>
  </sheetViews>
  <sheetFormatPr defaultColWidth="9.00390625" defaultRowHeight="16.5"/>
  <cols>
    <col min="1" max="1" width="13.125" style="0" customWidth="1"/>
    <col min="2" max="2" width="11.00390625" style="0" customWidth="1"/>
  </cols>
  <sheetData>
    <row r="1" spans="1:4" ht="15.75">
      <c r="A1" s="7" t="s">
        <v>8</v>
      </c>
      <c r="B1" s="7"/>
      <c r="C1" s="8"/>
      <c r="D1" s="7"/>
    </row>
    <row r="3" spans="1:2" ht="15.75">
      <c r="A3" s="20" t="s">
        <v>18</v>
      </c>
      <c r="B3" s="21"/>
    </row>
    <row r="4" spans="1:2" ht="15.75">
      <c r="A4" s="1" t="s">
        <v>7</v>
      </c>
      <c r="B4" s="13">
        <v>19360</v>
      </c>
    </row>
    <row r="5" spans="1:2" ht="15.75">
      <c r="A5" s="1" t="s">
        <v>2</v>
      </c>
      <c r="B5" s="2">
        <v>36</v>
      </c>
    </row>
    <row r="6" spans="1:2" ht="15.75">
      <c r="A6" s="1" t="s">
        <v>19</v>
      </c>
      <c r="B6" s="5">
        <v>600000</v>
      </c>
    </row>
    <row r="7" spans="1:2" ht="16.5" thickBot="1">
      <c r="A7" s="3" t="s">
        <v>20</v>
      </c>
      <c r="B7" s="14">
        <f>RATE(B5,-B4,B6)*12</f>
        <v>0.09998891297077925</v>
      </c>
    </row>
    <row r="10" spans="1:2" ht="15.75">
      <c r="A10" s="20" t="s">
        <v>31</v>
      </c>
      <c r="B10" s="21"/>
    </row>
    <row r="11" spans="1:2" ht="15.75">
      <c r="A11" s="1" t="s">
        <v>2</v>
      </c>
      <c r="B11" s="2">
        <v>5</v>
      </c>
    </row>
    <row r="12" spans="1:2" ht="15.75">
      <c r="A12" s="1" t="s">
        <v>34</v>
      </c>
      <c r="B12" s="5">
        <v>100000</v>
      </c>
    </row>
    <row r="13" spans="1:2" ht="15.75">
      <c r="A13" s="1" t="s">
        <v>22</v>
      </c>
      <c r="B13" s="5">
        <v>220000</v>
      </c>
    </row>
    <row r="14" spans="1:2" ht="16.5" thickBot="1">
      <c r="A14" s="3" t="s">
        <v>21</v>
      </c>
      <c r="B14" s="14">
        <f>RATE(B11,0,-B12,B13)</f>
        <v>0.17080491296489242</v>
      </c>
    </row>
    <row r="17" spans="1:2" ht="15.75">
      <c r="A17" s="20" t="s">
        <v>32</v>
      </c>
      <c r="B17" s="21"/>
    </row>
    <row r="18" spans="1:2" ht="15.75">
      <c r="A18" s="1" t="s">
        <v>2</v>
      </c>
      <c r="B18" s="2">
        <v>60</v>
      </c>
    </row>
    <row r="19" spans="1:2" ht="15.75">
      <c r="A19" s="1" t="s">
        <v>7</v>
      </c>
      <c r="B19" s="5">
        <v>10000</v>
      </c>
    </row>
    <row r="20" spans="1:2" ht="15.75">
      <c r="A20" s="1" t="s">
        <v>22</v>
      </c>
      <c r="B20" s="5">
        <v>800000</v>
      </c>
    </row>
    <row r="21" spans="1:2" ht="16.5" thickBot="1">
      <c r="A21" s="3" t="s">
        <v>21</v>
      </c>
      <c r="B21" s="14">
        <f>RATE(B18,-B19,0,B20,1)*12</f>
        <v>0.10887593334799145</v>
      </c>
    </row>
  </sheetData>
  <sheetProtection/>
  <mergeCells count="3">
    <mergeCell ref="A3:B3"/>
    <mergeCell ref="A10:B10"/>
    <mergeCell ref="A17:B1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8" sqref="C18"/>
    </sheetView>
  </sheetViews>
  <sheetFormatPr defaultColWidth="9.00390625" defaultRowHeight="16.5"/>
  <cols>
    <col min="1" max="1" width="17.625" style="0" customWidth="1"/>
    <col min="2" max="2" width="13.75390625" style="0" customWidth="1"/>
  </cols>
  <sheetData>
    <row r="1" spans="1:4" ht="15.75">
      <c r="A1" s="7" t="s">
        <v>8</v>
      </c>
      <c r="B1" s="7"/>
      <c r="C1" s="8"/>
      <c r="D1" s="7"/>
    </row>
    <row r="3" spans="1:2" ht="15.75">
      <c r="A3" s="20" t="s">
        <v>23</v>
      </c>
      <c r="B3" s="21"/>
    </row>
    <row r="4" spans="1:2" ht="15.75">
      <c r="A4" s="1" t="s">
        <v>1</v>
      </c>
      <c r="B4" s="6">
        <v>0.035</v>
      </c>
    </row>
    <row r="5" spans="1:2" ht="15.75">
      <c r="A5" s="1" t="s">
        <v>2</v>
      </c>
      <c r="B5" s="5">
        <v>240</v>
      </c>
    </row>
    <row r="6" spans="1:2" ht="15.75">
      <c r="A6" s="1" t="s">
        <v>19</v>
      </c>
      <c r="B6" s="5">
        <v>3500000</v>
      </c>
    </row>
    <row r="7" spans="1:2" ht="16.5" thickBot="1">
      <c r="A7" s="3" t="s">
        <v>28</v>
      </c>
      <c r="B7" s="4">
        <f>PMT(B4/12,B5,B6)</f>
        <v>-20298.59012940829</v>
      </c>
    </row>
    <row r="10" spans="1:2" ht="15.75">
      <c r="A10" s="20" t="s">
        <v>24</v>
      </c>
      <c r="B10" s="21"/>
    </row>
    <row r="11" spans="1:2" ht="15.75">
      <c r="A11" s="1" t="s">
        <v>1</v>
      </c>
      <c r="B11" s="6">
        <v>0.06</v>
      </c>
    </row>
    <row r="12" spans="1:2" ht="15.75">
      <c r="A12" s="1" t="s">
        <v>2</v>
      </c>
      <c r="B12" s="5">
        <v>180</v>
      </c>
    </row>
    <row r="13" spans="1:2" ht="15.75">
      <c r="A13" s="1" t="s">
        <v>29</v>
      </c>
      <c r="B13" s="5">
        <v>2000000</v>
      </c>
    </row>
    <row r="14" spans="1:2" ht="16.5" thickBot="1">
      <c r="A14" s="15" t="s">
        <v>27</v>
      </c>
      <c r="B14" s="16">
        <v>10000000</v>
      </c>
    </row>
    <row r="15" spans="1:2" ht="16.5" thickBot="1">
      <c r="A15" s="3" t="s">
        <v>30</v>
      </c>
      <c r="B15" s="4">
        <f>PMT(B11/12,B12,-B13,B14)</f>
        <v>-17508.546243877376</v>
      </c>
    </row>
  </sheetData>
  <sheetProtection/>
  <mergeCells count="2">
    <mergeCell ref="A3:B3"/>
    <mergeCell ref="A10:B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20" sqref="C20"/>
    </sheetView>
  </sheetViews>
  <sheetFormatPr defaultColWidth="9.00390625" defaultRowHeight="16.5"/>
  <cols>
    <col min="1" max="1" width="14.00390625" style="0" customWidth="1"/>
    <col min="2" max="2" width="12.50390625" style="0" customWidth="1"/>
  </cols>
  <sheetData>
    <row r="1" spans="1:4" ht="15.75">
      <c r="A1" s="7" t="s">
        <v>8</v>
      </c>
      <c r="B1" s="7"/>
      <c r="C1" s="8"/>
      <c r="D1" s="7"/>
    </row>
    <row r="2" ht="16.5" thickBot="1"/>
    <row r="3" spans="1:2" ht="15.75">
      <c r="A3" s="22" t="s">
        <v>24</v>
      </c>
      <c r="B3" s="23"/>
    </row>
    <row r="4" spans="1:2" ht="15.75">
      <c r="A4" s="1" t="s">
        <v>1</v>
      </c>
      <c r="B4" s="6">
        <v>0.06</v>
      </c>
    </row>
    <row r="5" spans="1:2" ht="15.75">
      <c r="A5" s="1" t="s">
        <v>25</v>
      </c>
      <c r="B5" s="5">
        <v>50000</v>
      </c>
    </row>
    <row r="6" spans="1:2" ht="15.75">
      <c r="A6" s="1" t="s">
        <v>26</v>
      </c>
      <c r="B6" s="5">
        <v>2000000</v>
      </c>
    </row>
    <row r="7" spans="1:2" ht="15.75">
      <c r="A7" s="1" t="s">
        <v>27</v>
      </c>
      <c r="B7" s="5">
        <v>10000000</v>
      </c>
    </row>
    <row r="8" spans="1:2" ht="15.75">
      <c r="A8" s="17" t="s">
        <v>0</v>
      </c>
      <c r="B8" s="18">
        <f>NPER(B4/12,-B5,-B6,B7)</f>
        <v>102.42032525150438</v>
      </c>
    </row>
    <row r="9" spans="1:2" ht="16.5" thickBot="1">
      <c r="A9" s="3" t="s">
        <v>33</v>
      </c>
      <c r="B9" s="19">
        <f>B8/12</f>
        <v>8.535027104292032</v>
      </c>
    </row>
  </sheetData>
  <sheetProtection/>
  <mergeCells count="1">
    <mergeCell ref="A3:B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user</cp:lastModifiedBy>
  <dcterms:created xsi:type="dcterms:W3CDTF">2008-04-08T14:17:33Z</dcterms:created>
  <dcterms:modified xsi:type="dcterms:W3CDTF">2010-05-23T23:52:17Z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