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545" tabRatio="829" activeTab="0"/>
  </bookViews>
  <sheets>
    <sheet name="(表一)投資比例不調整" sheetId="1" r:id="rId1"/>
    <sheet name="(表二)每期投資比例重新調整" sheetId="2" r:id="rId2"/>
    <sheet name="(表三)調整及未調整比較" sheetId="3" r:id="rId3"/>
    <sheet name="(表四)相關係數變化圖" sheetId="4" r:id="rId4"/>
    <sheet name="表五資產配置線" sheetId="5" r:id="rId5"/>
  </sheets>
  <definedNames/>
  <calcPr fullCalcOnLoad="1"/>
</workbook>
</file>

<file path=xl/sharedStrings.xml><?xml version="1.0" encoding="utf-8"?>
<sst xmlns="http://schemas.openxmlformats.org/spreadsheetml/2006/main" count="93" uniqueCount="35">
  <si>
    <t>日期</t>
  </si>
  <si>
    <t>報酬率</t>
  </si>
  <si>
    <t>NA</t>
  </si>
  <si>
    <t>單位淨值</t>
  </si>
  <si>
    <t>標準差</t>
  </si>
  <si>
    <t>淨值</t>
  </si>
  <si>
    <t>淨值</t>
  </si>
  <si>
    <t>調整後金額</t>
  </si>
  <si>
    <t>相關係數</t>
  </si>
  <si>
    <t>富達美元債比例</t>
  </si>
  <si>
    <t>淨值</t>
  </si>
  <si>
    <t>報酬率</t>
  </si>
  <si>
    <t>報酬率</t>
  </si>
  <si>
    <t>配置後</t>
  </si>
  <si>
    <t>富達美元債比例</t>
  </si>
  <si>
    <t>相關係數</t>
  </si>
  <si>
    <t>日期</t>
  </si>
  <si>
    <t>富達美元債</t>
  </si>
  <si>
    <t>富達歐洲</t>
  </si>
  <si>
    <t>配置後</t>
  </si>
  <si>
    <t>單位淨值</t>
  </si>
  <si>
    <t>報酬率</t>
  </si>
  <si>
    <t>淨值</t>
  </si>
  <si>
    <t>NA</t>
  </si>
  <si>
    <t>平均值</t>
  </si>
  <si>
    <t>標準差</t>
  </si>
  <si>
    <t>相關係數(3年)</t>
  </si>
  <si>
    <t>平均值</t>
  </si>
  <si>
    <t>平均值</t>
  </si>
  <si>
    <t>理論值</t>
  </si>
  <si>
    <t>富達歐洲股比例</t>
  </si>
  <si>
    <t>個別以100元投資結果</t>
  </si>
  <si>
    <t>富達美元債</t>
  </si>
  <si>
    <t>富達歐洲</t>
  </si>
  <si>
    <t>富達美元債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</si>
</sst>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_ "/>
    <numFmt numFmtId="177" formatCode="0.0%"/>
    <numFmt numFmtId="178" formatCode="0.000%"/>
    <numFmt numFmtId="179" formatCode="0.0000%"/>
    <numFmt numFmtId="180" formatCode="0.0000_ "/>
    <numFmt numFmtId="181" formatCode="0.000_ "/>
    <numFmt numFmtId="182" formatCode="0.00_ "/>
    <numFmt numFmtId="183" formatCode="0.0000000_ "/>
    <numFmt numFmtId="184" formatCode="0.000000_ "/>
    <numFmt numFmtId="185" formatCode="0.00000000_ "/>
    <numFmt numFmtId="186" formatCode="0.000000000_ "/>
    <numFmt numFmtId="187" formatCode="0.0000000000_ "/>
    <numFmt numFmtId="188" formatCode="0.0_ "/>
    <numFmt numFmtId="189" formatCode="0.00000%"/>
    <numFmt numFmtId="190" formatCode="0.000000%"/>
    <numFmt numFmtId="191" formatCode="0.0000000%"/>
    <numFmt numFmtId="192" formatCode="0.00000000%"/>
    <numFmt numFmtId="193" formatCode="0.000000000%"/>
    <numFmt numFmtId="194" formatCode="[$-404]e&quot;年&quot;m&quot;月&quot;"/>
    <numFmt numFmtId="195" formatCode="[$-404]AM/PM\ hh:mm:ss"/>
    <numFmt numFmtId="196" formatCode="0.00_ ;[Red]\-0.00\ "/>
    <numFmt numFmtId="197" formatCode="0.000_ ;[Red]\-0.000\ "/>
    <numFmt numFmtId="198" formatCode="0.0000_ ;[Red]\-0.0000\ "/>
    <numFmt numFmtId="199" formatCode="0.00000000000000000%"/>
  </numFmts>
  <fonts count="14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b/>
      <sz val="12"/>
      <color indexed="9"/>
      <name val="新細明體"/>
      <family val="1"/>
    </font>
    <font>
      <sz val="8"/>
      <name val="新細明體"/>
      <family val="1"/>
    </font>
    <font>
      <sz val="8.5"/>
      <name val="新細明體"/>
      <family val="1"/>
    </font>
    <font>
      <b/>
      <sz val="17.5"/>
      <name val="新細明體"/>
      <family val="1"/>
    </font>
    <font>
      <sz val="8.75"/>
      <name val="新細明體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14" fontId="0" fillId="0" borderId="1" xfId="0" applyNumberFormat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9" fontId="0" fillId="2" borderId="2" xfId="18" applyNumberFormat="1" applyFill="1" applyBorder="1" applyAlignment="1">
      <alignment vertical="center"/>
    </xf>
    <xf numFmtId="179" fontId="0" fillId="0" borderId="0" xfId="18" applyNumberFormat="1" applyAlignment="1">
      <alignment vertical="center"/>
    </xf>
    <xf numFmtId="181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79" fontId="0" fillId="0" borderId="2" xfId="0" applyNumberFormat="1" applyFill="1" applyBorder="1" applyAlignment="1">
      <alignment vertical="center"/>
    </xf>
    <xf numFmtId="179" fontId="0" fillId="0" borderId="3" xfId="0" applyNumberFormat="1" applyFill="1" applyBorder="1" applyAlignment="1">
      <alignment vertical="center"/>
    </xf>
    <xf numFmtId="179" fontId="4" fillId="0" borderId="2" xfId="0" applyNumberFormat="1" applyFont="1" applyFill="1" applyBorder="1" applyAlignment="1">
      <alignment vertical="center"/>
    </xf>
    <xf numFmtId="179" fontId="4" fillId="0" borderId="3" xfId="0" applyNumberFormat="1" applyFont="1" applyFill="1" applyBorder="1" applyAlignment="1">
      <alignment vertical="center"/>
    </xf>
    <xf numFmtId="9" fontId="2" fillId="3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9" fontId="0" fillId="4" borderId="7" xfId="0" applyNumberFormat="1" applyFill="1" applyBorder="1" applyAlignment="1">
      <alignment vertical="center"/>
    </xf>
    <xf numFmtId="9" fontId="4" fillId="5" borderId="8" xfId="0" applyNumberFormat="1" applyFont="1" applyFill="1" applyBorder="1" applyAlignment="1">
      <alignment vertical="center"/>
    </xf>
    <xf numFmtId="198" fontId="4" fillId="5" borderId="9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76" fontId="0" fillId="5" borderId="2" xfId="0" applyNumberForma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9" fontId="2" fillId="6" borderId="4" xfId="18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8" xfId="0" applyFill="1" applyBorder="1" applyAlignment="1">
      <alignment vertical="center"/>
    </xf>
    <xf numFmtId="179" fontId="4" fillId="0" borderId="8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79" fontId="4" fillId="0" borderId="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9" fontId="0" fillId="2" borderId="2" xfId="18" applyNumberFormat="1" applyFill="1" applyBorder="1" applyAlignment="1">
      <alignment vertical="center"/>
    </xf>
    <xf numFmtId="179" fontId="0" fillId="5" borderId="8" xfId="18" applyNumberFormat="1" applyFill="1" applyBorder="1" applyAlignment="1">
      <alignment vertical="center"/>
    </xf>
    <xf numFmtId="179" fontId="0" fillId="0" borderId="0" xfId="18" applyNumberFormat="1" applyAlignment="1">
      <alignment vertical="center"/>
    </xf>
    <xf numFmtId="182" fontId="0" fillId="0" borderId="0" xfId="18" applyNumberFormat="1" applyAlignment="1">
      <alignment vertical="center"/>
    </xf>
    <xf numFmtId="184" fontId="0" fillId="0" borderId="1" xfId="0" applyNumberFormat="1" applyBorder="1" applyAlignment="1">
      <alignment vertical="center"/>
    </xf>
    <xf numFmtId="184" fontId="0" fillId="0" borderId="8" xfId="0" applyNumberFormat="1" applyBorder="1" applyAlignment="1">
      <alignment vertical="center"/>
    </xf>
    <xf numFmtId="184" fontId="0" fillId="0" borderId="6" xfId="0" applyNumberFormat="1" applyBorder="1" applyAlignment="1">
      <alignment vertical="center"/>
    </xf>
    <xf numFmtId="184" fontId="0" fillId="0" borderId="9" xfId="0" applyNumberFormat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0" fillId="0" borderId="0" xfId="18" applyNumberFormat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179" fontId="0" fillId="5" borderId="10" xfId="18" applyNumberForma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182" fontId="0" fillId="0" borderId="11" xfId="18" applyNumberFormat="1" applyBorder="1" applyAlignment="1">
      <alignment horizontal="center" vertical="center"/>
    </xf>
    <xf numFmtId="182" fontId="0" fillId="0" borderId="12" xfId="18" applyNumberFormat="1" applyBorder="1" applyAlignment="1">
      <alignment horizontal="center" vertical="center"/>
    </xf>
    <xf numFmtId="0" fontId="2" fillId="7" borderId="13" xfId="0" applyFont="1" applyFill="1" applyBorder="1" applyAlignment="1">
      <alignment vertical="center"/>
    </xf>
    <xf numFmtId="179" fontId="9" fillId="7" borderId="13" xfId="18" applyNumberFormat="1" applyFont="1" applyFill="1" applyBorder="1" applyAlignment="1">
      <alignment vertical="center"/>
    </xf>
    <xf numFmtId="0" fontId="0" fillId="8" borderId="2" xfId="0" applyFill="1" applyBorder="1" applyAlignment="1">
      <alignment horizontal="center" vertical="center"/>
    </xf>
    <xf numFmtId="9" fontId="0" fillId="8" borderId="2" xfId="18" applyFont="1" applyFill="1" applyBorder="1" applyAlignment="1">
      <alignment horizontal="center" vertical="center"/>
    </xf>
    <xf numFmtId="176" fontId="0" fillId="8" borderId="2" xfId="0" applyNumberFormat="1" applyFill="1" applyBorder="1" applyAlignment="1">
      <alignment horizontal="center" vertical="center"/>
    </xf>
    <xf numFmtId="181" fontId="0" fillId="8" borderId="2" xfId="0" applyNumberFormat="1" applyFill="1" applyBorder="1" applyAlignment="1">
      <alignment vertical="center"/>
    </xf>
    <xf numFmtId="179" fontId="0" fillId="8" borderId="2" xfId="18" applyNumberFormat="1" applyFill="1" applyBorder="1" applyAlignment="1">
      <alignment vertical="center"/>
    </xf>
    <xf numFmtId="0" fontId="0" fillId="8" borderId="2" xfId="0" applyFill="1" applyBorder="1" applyAlignment="1">
      <alignment vertical="center"/>
    </xf>
    <xf numFmtId="9" fontId="0" fillId="8" borderId="2" xfId="18" applyFont="1" applyFill="1" applyBorder="1" applyAlignment="1">
      <alignment horizontal="center" vertical="center"/>
    </xf>
    <xf numFmtId="179" fontId="0" fillId="8" borderId="2" xfId="18" applyNumberFormat="1" applyFill="1" applyBorder="1" applyAlignment="1">
      <alignment vertical="center"/>
    </xf>
    <xf numFmtId="183" fontId="0" fillId="5" borderId="1" xfId="0" applyNumberFormat="1" applyFill="1" applyBorder="1" applyAlignment="1">
      <alignment horizontal="center" vertical="center"/>
    </xf>
    <xf numFmtId="183" fontId="0" fillId="5" borderId="8" xfId="0" applyNumberFormat="1" applyFill="1" applyBorder="1" applyAlignment="1">
      <alignment horizontal="center" vertical="center"/>
    </xf>
    <xf numFmtId="9" fontId="0" fillId="0" borderId="2" xfId="0" applyNumberFormat="1" applyBorder="1" applyAlignment="1">
      <alignment vertical="center"/>
    </xf>
    <xf numFmtId="189" fontId="0" fillId="0" borderId="2" xfId="18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189" fontId="0" fillId="0" borderId="8" xfId="18" applyNumberFormat="1" applyBorder="1" applyAlignment="1">
      <alignment vertical="center"/>
    </xf>
    <xf numFmtId="9" fontId="0" fillId="0" borderId="6" xfId="0" applyNumberFormat="1" applyBorder="1" applyAlignment="1">
      <alignment vertical="center"/>
    </xf>
    <xf numFmtId="9" fontId="0" fillId="0" borderId="3" xfId="0" applyNumberFormat="1" applyBorder="1" applyAlignment="1">
      <alignment vertical="center"/>
    </xf>
    <xf numFmtId="189" fontId="0" fillId="0" borderId="3" xfId="18" applyNumberFormat="1" applyBorder="1" applyAlignment="1">
      <alignment vertical="center"/>
    </xf>
    <xf numFmtId="189" fontId="0" fillId="0" borderId="9" xfId="18" applyNumberFormat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6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176" fontId="2" fillId="6" borderId="15" xfId="0" applyNumberFormat="1" applyFont="1" applyFill="1" applyBorder="1" applyAlignment="1">
      <alignment horizontal="center" vertical="center"/>
    </xf>
    <xf numFmtId="176" fontId="2" fillId="6" borderId="16" xfId="0" applyNumberFormat="1" applyFont="1" applyFill="1" applyBorder="1" applyAlignment="1">
      <alignment horizontal="center" vertical="center"/>
    </xf>
    <xf numFmtId="176" fontId="2" fillId="6" borderId="1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525"/>
          <c:w val="0.74725"/>
          <c:h val="0.95475"/>
        </c:manualLayout>
      </c:layout>
      <c:lineChart>
        <c:grouping val="standard"/>
        <c:varyColors val="0"/>
        <c:ser>
          <c:idx val="0"/>
          <c:order val="0"/>
          <c:tx>
            <c:v>富達美元債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'(表一)投資比例不調整'!$A$14:$A$217</c:f>
              <c:strCache/>
            </c:strRef>
          </c:cat>
          <c:val>
            <c:numRef>
              <c:f>'(表一)投資比例不調整'!$K$14:$K$217</c:f>
              <c:numCache/>
            </c:numRef>
          </c:val>
          <c:smooth val="0"/>
        </c:ser>
        <c:ser>
          <c:idx val="1"/>
          <c:order val="1"/>
          <c:tx>
            <c:v>資產組合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'(表一)投資比例不調整'!$A$14:$A$217</c:f>
              <c:strCache/>
            </c:strRef>
          </c:cat>
          <c:val>
            <c:numRef>
              <c:f>'(表一)投資比例不調整'!$H$14:$H$217</c:f>
              <c:numCache/>
            </c:numRef>
          </c:val>
          <c:smooth val="0"/>
        </c:ser>
        <c:ser>
          <c:idx val="2"/>
          <c:order val="2"/>
          <c:tx>
            <c:v>富達歐洲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'(表一)投資比例不調整'!$A$14:$A$217</c:f>
              <c:strCache/>
            </c:strRef>
          </c:cat>
          <c:val>
            <c:numRef>
              <c:f>'(表一)投資比例不調整'!$L$14:$L$217</c:f>
              <c:numCache/>
            </c:numRef>
          </c:val>
          <c:smooth val="0"/>
        </c:ser>
        <c:axId val="30211935"/>
        <c:axId val="3471960"/>
      </c:lineChart>
      <c:dateAx>
        <c:axId val="30211935"/>
        <c:scaling>
          <c:orientation val="minMax"/>
        </c:scaling>
        <c:axPos val="b"/>
        <c:delete val="0"/>
        <c:numFmt formatCode="m/d/yy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471960"/>
        <c:crosses val="autoZero"/>
        <c:auto val="0"/>
        <c:noMultiLvlLbl val="0"/>
      </c:dateAx>
      <c:valAx>
        <c:axId val="3471960"/>
        <c:scaling>
          <c:orientation val="minMax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0211935"/>
        <c:crossesAt val="1"/>
        <c:crossBetween val="between"/>
        <c:dispUnits/>
      </c:valAx>
      <c:spPr>
        <a:solidFill>
          <a:srgbClr val="969696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289"/>
        </c:manualLayout>
      </c:layout>
      <c:overlay val="0"/>
      <c:spPr>
        <a:solidFill>
          <a:srgbClr val="C0C0C0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435"/>
          <c:w val="0.7195"/>
          <c:h val="0.9565"/>
        </c:manualLayout>
      </c:layout>
      <c:lineChart>
        <c:grouping val="standard"/>
        <c:varyColors val="0"/>
        <c:ser>
          <c:idx val="0"/>
          <c:order val="0"/>
          <c:tx>
            <c:v>富達美元債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'(表二)每期投資比例重新調整'!$A$14:$A$217</c:f>
              <c:strCache/>
            </c:strRef>
          </c:cat>
          <c:val>
            <c:numRef>
              <c:f>'(表二)每期投資比例重新調整'!$N$14:$N$217</c:f>
              <c:numCache/>
            </c:numRef>
          </c:val>
          <c:smooth val="0"/>
        </c:ser>
        <c:ser>
          <c:idx val="1"/>
          <c:order val="1"/>
          <c:tx>
            <c:v>資產組合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'(表二)每期投資比例重新調整'!$A$14:$A$217</c:f>
              <c:strCache/>
            </c:strRef>
          </c:cat>
          <c:val>
            <c:numRef>
              <c:f>'(表二)每期投資比例重新調整'!$J$14:$J$217</c:f>
              <c:numCache/>
            </c:numRef>
          </c:val>
          <c:smooth val="0"/>
        </c:ser>
        <c:ser>
          <c:idx val="2"/>
          <c:order val="2"/>
          <c:tx>
            <c:v>富達歐洲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'(表二)每期投資比例重新調整'!$A$14:$A$217</c:f>
              <c:strCache/>
            </c:strRef>
          </c:cat>
          <c:val>
            <c:numRef>
              <c:f>'(表二)每期投資比例重新調整'!$O$14:$O$217</c:f>
              <c:numCache/>
            </c:numRef>
          </c:val>
          <c:smooth val="0"/>
        </c:ser>
        <c:axId val="31247641"/>
        <c:axId val="12793314"/>
      </c:lineChart>
      <c:dateAx>
        <c:axId val="31247641"/>
        <c:scaling>
          <c:orientation val="minMax"/>
        </c:scaling>
        <c:axPos val="b"/>
        <c:delete val="0"/>
        <c:numFmt formatCode="m/d/yy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2793314"/>
        <c:crosses val="autoZero"/>
        <c:auto val="0"/>
        <c:noMultiLvlLbl val="0"/>
      </c:dateAx>
      <c:valAx>
        <c:axId val="12793314"/>
        <c:scaling>
          <c:orientation val="minMax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1247641"/>
        <c:crossesAt val="1"/>
        <c:crossBetween val="between"/>
        <c:dispUnits/>
      </c:valAx>
      <c:spPr>
        <a:solidFill>
          <a:srgbClr val="969696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212"/>
        </c:manualLayout>
      </c:layout>
      <c:overlay val="0"/>
      <c:spPr>
        <a:solidFill>
          <a:srgbClr val="C0C0C0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不調整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'(表一)投資比例不調整'!$A$14:$A$217</c:f>
              <c:strCache>
                <c:ptCount val="204"/>
                <c:pt idx="0">
                  <c:v>33240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33392</c:v>
                </c:pt>
                <c:pt idx="6">
                  <c:v>33420</c:v>
                </c:pt>
                <c:pt idx="7">
                  <c:v>33451</c:v>
                </c:pt>
                <c:pt idx="8">
                  <c:v>33483</c:v>
                </c:pt>
                <c:pt idx="9">
                  <c:v>33512</c:v>
                </c:pt>
                <c:pt idx="10">
                  <c:v>33543</c:v>
                </c:pt>
                <c:pt idx="11">
                  <c:v>33574</c:v>
                </c:pt>
                <c:pt idx="12">
                  <c:v>33605</c:v>
                </c:pt>
                <c:pt idx="13">
                  <c:v>33637</c:v>
                </c:pt>
                <c:pt idx="14">
                  <c:v>33665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33819</c:v>
                </c:pt>
                <c:pt idx="20">
                  <c:v>33848</c:v>
                </c:pt>
                <c:pt idx="21">
                  <c:v>33878</c:v>
                </c:pt>
                <c:pt idx="22">
                  <c:v>33910</c:v>
                </c:pt>
                <c:pt idx="23">
                  <c:v>33939</c:v>
                </c:pt>
                <c:pt idx="24">
                  <c:v>33973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34092</c:v>
                </c:pt>
                <c:pt idx="29">
                  <c:v>34121</c:v>
                </c:pt>
                <c:pt idx="30">
                  <c:v>34151</c:v>
                </c:pt>
                <c:pt idx="31">
                  <c:v>34183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34337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34456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34610</c:v>
                </c:pt>
                <c:pt idx="46">
                  <c:v>34639</c:v>
                </c:pt>
                <c:pt idx="47">
                  <c:v>34669</c:v>
                </c:pt>
                <c:pt idx="48">
                  <c:v>34702</c:v>
                </c:pt>
                <c:pt idx="49">
                  <c:v>34731</c:v>
                </c:pt>
                <c:pt idx="50">
                  <c:v>34759</c:v>
                </c:pt>
                <c:pt idx="51">
                  <c:v>34792</c:v>
                </c:pt>
                <c:pt idx="52">
                  <c:v>34820</c:v>
                </c:pt>
                <c:pt idx="53">
                  <c:v>34851</c:v>
                </c:pt>
                <c:pt idx="54">
                  <c:v>34883</c:v>
                </c:pt>
                <c:pt idx="55">
                  <c:v>34912</c:v>
                </c:pt>
                <c:pt idx="56">
                  <c:v>34943</c:v>
                </c:pt>
                <c:pt idx="57">
                  <c:v>34974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35219</c:v>
                </c:pt>
                <c:pt idx="66">
                  <c:v>35247</c:v>
                </c:pt>
                <c:pt idx="67">
                  <c:v>35278</c:v>
                </c:pt>
                <c:pt idx="68">
                  <c:v>35310</c:v>
                </c:pt>
                <c:pt idx="69">
                  <c:v>35339</c:v>
                </c:pt>
                <c:pt idx="70">
                  <c:v>35370</c:v>
                </c:pt>
                <c:pt idx="71">
                  <c:v>35401</c:v>
                </c:pt>
                <c:pt idx="72">
                  <c:v>35432</c:v>
                </c:pt>
                <c:pt idx="73">
                  <c:v>35464</c:v>
                </c:pt>
                <c:pt idx="74">
                  <c:v>35492</c:v>
                </c:pt>
                <c:pt idx="75">
                  <c:v>35521</c:v>
                </c:pt>
                <c:pt idx="76">
                  <c:v>35551</c:v>
                </c:pt>
                <c:pt idx="77">
                  <c:v>35583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35737</c:v>
                </c:pt>
                <c:pt idx="83">
                  <c:v>35765</c:v>
                </c:pt>
                <c:pt idx="84">
                  <c:v>35797</c:v>
                </c:pt>
                <c:pt idx="85">
                  <c:v>35828</c:v>
                </c:pt>
                <c:pt idx="86">
                  <c:v>35856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36010</c:v>
                </c:pt>
                <c:pt idx="92">
                  <c:v>36039</c:v>
                </c:pt>
                <c:pt idx="93">
                  <c:v>36069</c:v>
                </c:pt>
                <c:pt idx="94">
                  <c:v>36101</c:v>
                </c:pt>
                <c:pt idx="95">
                  <c:v>36130</c:v>
                </c:pt>
                <c:pt idx="96">
                  <c:v>36164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36283</c:v>
                </c:pt>
                <c:pt idx="101">
                  <c:v>36312</c:v>
                </c:pt>
                <c:pt idx="102">
                  <c:v>36342</c:v>
                </c:pt>
                <c:pt idx="103">
                  <c:v>36374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36528</c:v>
                </c:pt>
                <c:pt idx="109">
                  <c:v>36557</c:v>
                </c:pt>
                <c:pt idx="110">
                  <c:v>36586</c:v>
                </c:pt>
                <c:pt idx="111">
                  <c:v>36619</c:v>
                </c:pt>
                <c:pt idx="112">
                  <c:v>36647</c:v>
                </c:pt>
                <c:pt idx="113">
                  <c:v>36678</c:v>
                </c:pt>
                <c:pt idx="114">
                  <c:v>36710</c:v>
                </c:pt>
                <c:pt idx="115">
                  <c:v>36739</c:v>
                </c:pt>
                <c:pt idx="116">
                  <c:v>36770</c:v>
                </c:pt>
                <c:pt idx="117">
                  <c:v>36801</c:v>
                </c:pt>
                <c:pt idx="118">
                  <c:v>36831</c:v>
                </c:pt>
                <c:pt idx="119">
                  <c:v>36861</c:v>
                </c:pt>
                <c:pt idx="120">
                  <c:v>36893</c:v>
                </c:pt>
                <c:pt idx="121">
                  <c:v>36923</c:v>
                </c:pt>
                <c:pt idx="122">
                  <c:v>36951</c:v>
                </c:pt>
                <c:pt idx="123">
                  <c:v>36983</c:v>
                </c:pt>
                <c:pt idx="124">
                  <c:v>37012</c:v>
                </c:pt>
                <c:pt idx="125">
                  <c:v>37043</c:v>
                </c:pt>
                <c:pt idx="126">
                  <c:v>37074</c:v>
                </c:pt>
                <c:pt idx="127">
                  <c:v>37104</c:v>
                </c:pt>
                <c:pt idx="128">
                  <c:v>37137</c:v>
                </c:pt>
                <c:pt idx="129">
                  <c:v>37165</c:v>
                </c:pt>
                <c:pt idx="130">
                  <c:v>37196</c:v>
                </c:pt>
                <c:pt idx="131">
                  <c:v>37228</c:v>
                </c:pt>
                <c:pt idx="132">
                  <c:v>37258</c:v>
                </c:pt>
                <c:pt idx="133">
                  <c:v>37288</c:v>
                </c:pt>
                <c:pt idx="134">
                  <c:v>37316</c:v>
                </c:pt>
                <c:pt idx="135">
                  <c:v>37347</c:v>
                </c:pt>
                <c:pt idx="136">
                  <c:v>37377</c:v>
                </c:pt>
                <c:pt idx="137">
                  <c:v>37410</c:v>
                </c:pt>
                <c:pt idx="138">
                  <c:v>37438</c:v>
                </c:pt>
                <c:pt idx="139">
                  <c:v>37469</c:v>
                </c:pt>
                <c:pt idx="140">
                  <c:v>37501</c:v>
                </c:pt>
                <c:pt idx="141">
                  <c:v>37530</c:v>
                </c:pt>
                <c:pt idx="142">
                  <c:v>37561</c:v>
                </c:pt>
                <c:pt idx="143">
                  <c:v>37592</c:v>
                </c:pt>
                <c:pt idx="144">
                  <c:v>37623</c:v>
                </c:pt>
                <c:pt idx="145">
                  <c:v>37655</c:v>
                </c:pt>
                <c:pt idx="146">
                  <c:v>37683</c:v>
                </c:pt>
                <c:pt idx="147">
                  <c:v>37712</c:v>
                </c:pt>
                <c:pt idx="148">
                  <c:v>37742</c:v>
                </c:pt>
                <c:pt idx="149">
                  <c:v>37774</c:v>
                </c:pt>
                <c:pt idx="150">
                  <c:v>37803</c:v>
                </c:pt>
                <c:pt idx="151">
                  <c:v>37834</c:v>
                </c:pt>
                <c:pt idx="152">
                  <c:v>37865</c:v>
                </c:pt>
                <c:pt idx="153">
                  <c:v>37895</c:v>
                </c:pt>
                <c:pt idx="154">
                  <c:v>37928</c:v>
                </c:pt>
                <c:pt idx="155">
                  <c:v>37956</c:v>
                </c:pt>
                <c:pt idx="156">
                  <c:v>37988</c:v>
                </c:pt>
                <c:pt idx="157">
                  <c:v>38019</c:v>
                </c:pt>
                <c:pt idx="158">
                  <c:v>38047</c:v>
                </c:pt>
                <c:pt idx="159">
                  <c:v>38078</c:v>
                </c:pt>
                <c:pt idx="160">
                  <c:v>38110</c:v>
                </c:pt>
                <c:pt idx="161">
                  <c:v>38139</c:v>
                </c:pt>
                <c:pt idx="162">
                  <c:v>38169</c:v>
                </c:pt>
                <c:pt idx="163">
                  <c:v>38201</c:v>
                </c:pt>
                <c:pt idx="164">
                  <c:v>38231</c:v>
                </c:pt>
                <c:pt idx="165">
                  <c:v>38261</c:v>
                </c:pt>
                <c:pt idx="166">
                  <c:v>38292</c:v>
                </c:pt>
                <c:pt idx="167">
                  <c:v>38322</c:v>
                </c:pt>
                <c:pt idx="168">
                  <c:v>38356</c:v>
                </c:pt>
                <c:pt idx="169">
                  <c:v>38384</c:v>
                </c:pt>
                <c:pt idx="170">
                  <c:v>38412</c:v>
                </c:pt>
                <c:pt idx="171">
                  <c:v>38443</c:v>
                </c:pt>
                <c:pt idx="172">
                  <c:v>38474</c:v>
                </c:pt>
                <c:pt idx="173">
                  <c:v>38504</c:v>
                </c:pt>
                <c:pt idx="174">
                  <c:v>38534</c:v>
                </c:pt>
                <c:pt idx="175">
                  <c:v>38565</c:v>
                </c:pt>
                <c:pt idx="176">
                  <c:v>38596</c:v>
                </c:pt>
                <c:pt idx="177">
                  <c:v>38628</c:v>
                </c:pt>
                <c:pt idx="178">
                  <c:v>38657</c:v>
                </c:pt>
                <c:pt idx="179">
                  <c:v>38687</c:v>
                </c:pt>
                <c:pt idx="180">
                  <c:v>38719</c:v>
                </c:pt>
                <c:pt idx="181">
                  <c:v>38749</c:v>
                </c:pt>
                <c:pt idx="182">
                  <c:v>38777</c:v>
                </c:pt>
                <c:pt idx="183">
                  <c:v>38810</c:v>
                </c:pt>
                <c:pt idx="184">
                  <c:v>38838</c:v>
                </c:pt>
                <c:pt idx="185">
                  <c:v>38869</c:v>
                </c:pt>
                <c:pt idx="186">
                  <c:v>38901</c:v>
                </c:pt>
                <c:pt idx="187">
                  <c:v>38930</c:v>
                </c:pt>
                <c:pt idx="188">
                  <c:v>38961</c:v>
                </c:pt>
                <c:pt idx="189">
                  <c:v>38992</c:v>
                </c:pt>
                <c:pt idx="190">
                  <c:v>39022</c:v>
                </c:pt>
                <c:pt idx="191">
                  <c:v>39052</c:v>
                </c:pt>
                <c:pt idx="192">
                  <c:v>39084</c:v>
                </c:pt>
                <c:pt idx="193">
                  <c:v>39114</c:v>
                </c:pt>
                <c:pt idx="194">
                  <c:v>39142</c:v>
                </c:pt>
                <c:pt idx="195">
                  <c:v>39174</c:v>
                </c:pt>
                <c:pt idx="196">
                  <c:v>39203</c:v>
                </c:pt>
                <c:pt idx="197">
                  <c:v>39234</c:v>
                </c:pt>
                <c:pt idx="198">
                  <c:v>39265</c:v>
                </c:pt>
                <c:pt idx="199">
                  <c:v>39295</c:v>
                </c:pt>
                <c:pt idx="200">
                  <c:v>39328</c:v>
                </c:pt>
                <c:pt idx="201">
                  <c:v>39356</c:v>
                </c:pt>
                <c:pt idx="202">
                  <c:v>39387</c:v>
                </c:pt>
                <c:pt idx="203">
                  <c:v>39419</c:v>
                </c:pt>
              </c:strCache>
            </c:strRef>
          </c:cat>
          <c:val>
            <c:numRef>
              <c:f>'(表一)投資比例不調整'!$H$14:$H$217</c:f>
              <c:numCache>
                <c:ptCount val="204"/>
                <c:pt idx="0">
                  <c:v>100</c:v>
                </c:pt>
                <c:pt idx="1">
                  <c:v>100.15648236155769</c:v>
                </c:pt>
                <c:pt idx="2">
                  <c:v>104.4239239625995</c:v>
                </c:pt>
                <c:pt idx="3">
                  <c:v>105.23004906958973</c:v>
                </c:pt>
                <c:pt idx="4">
                  <c:v>105.98451525034275</c:v>
                </c:pt>
                <c:pt idx="5">
                  <c:v>106.62238837765713</c:v>
                </c:pt>
                <c:pt idx="6">
                  <c:v>104.9529660913437</c:v>
                </c:pt>
                <c:pt idx="7">
                  <c:v>105.22048648555949</c:v>
                </c:pt>
                <c:pt idx="8">
                  <c:v>106.94261350940977</c:v>
                </c:pt>
                <c:pt idx="9">
                  <c:v>106.05626209229146</c:v>
                </c:pt>
                <c:pt idx="10">
                  <c:v>106.0469759368226</c:v>
                </c:pt>
                <c:pt idx="11">
                  <c:v>103.8292030394964</c:v>
                </c:pt>
                <c:pt idx="12">
                  <c:v>107.42512470856602</c:v>
                </c:pt>
                <c:pt idx="13">
                  <c:v>108.39374841818514</c:v>
                </c:pt>
                <c:pt idx="14">
                  <c:v>110.23200954683195</c:v>
                </c:pt>
                <c:pt idx="15">
                  <c:v>110.60668000834508</c:v>
                </c:pt>
                <c:pt idx="16">
                  <c:v>111.68005282778836</c:v>
                </c:pt>
                <c:pt idx="17">
                  <c:v>113.48098468395824</c:v>
                </c:pt>
                <c:pt idx="18">
                  <c:v>111.65331727118141</c:v>
                </c:pt>
                <c:pt idx="19">
                  <c:v>111.21857453711448</c:v>
                </c:pt>
                <c:pt idx="20">
                  <c:v>107.96853193547742</c:v>
                </c:pt>
                <c:pt idx="21">
                  <c:v>107.9542576674798</c:v>
                </c:pt>
                <c:pt idx="22">
                  <c:v>106.18642559874061</c:v>
                </c:pt>
                <c:pt idx="23">
                  <c:v>105.29267147202862</c:v>
                </c:pt>
                <c:pt idx="24">
                  <c:v>107.35850017402808</c:v>
                </c:pt>
                <c:pt idx="25">
                  <c:v>110.1625385978227</c:v>
                </c:pt>
                <c:pt idx="26">
                  <c:v>113.70018771480164</c:v>
                </c:pt>
                <c:pt idx="27">
                  <c:v>115.70024989431181</c:v>
                </c:pt>
                <c:pt idx="28">
                  <c:v>118.79196869144371</c:v>
                </c:pt>
                <c:pt idx="29">
                  <c:v>119.50089263100168</c:v>
                </c:pt>
                <c:pt idx="30">
                  <c:v>123.14628854792431</c:v>
                </c:pt>
                <c:pt idx="31">
                  <c:v>127.21989508609393</c:v>
                </c:pt>
                <c:pt idx="32">
                  <c:v>132.29290968130098</c:v>
                </c:pt>
                <c:pt idx="33">
                  <c:v>133.80629466061214</c:v>
                </c:pt>
                <c:pt idx="34">
                  <c:v>139.41824000500745</c:v>
                </c:pt>
                <c:pt idx="35">
                  <c:v>135.6741412732796</c:v>
                </c:pt>
                <c:pt idx="36">
                  <c:v>140.5354248335929</c:v>
                </c:pt>
                <c:pt idx="37">
                  <c:v>148.59194172733908</c:v>
                </c:pt>
                <c:pt idx="38">
                  <c:v>141.06189935491705</c:v>
                </c:pt>
                <c:pt idx="39">
                  <c:v>139.42644604241264</c:v>
                </c:pt>
                <c:pt idx="40">
                  <c:v>139.54323198245993</c:v>
                </c:pt>
                <c:pt idx="41">
                  <c:v>135.37272400040465</c:v>
                </c:pt>
                <c:pt idx="42">
                  <c:v>131.99916959539092</c:v>
                </c:pt>
                <c:pt idx="43">
                  <c:v>136.5491450449851</c:v>
                </c:pt>
                <c:pt idx="44">
                  <c:v>136.29877046143872</c:v>
                </c:pt>
                <c:pt idx="45">
                  <c:v>133.1556916113621</c:v>
                </c:pt>
                <c:pt idx="46">
                  <c:v>133.16836368744694</c:v>
                </c:pt>
                <c:pt idx="47">
                  <c:v>133.55272712374997</c:v>
                </c:pt>
                <c:pt idx="48">
                  <c:v>133.99169163096525</c:v>
                </c:pt>
                <c:pt idx="49">
                  <c:v>133.12123329322932</c:v>
                </c:pt>
                <c:pt idx="50">
                  <c:v>132.6546892606913</c:v>
                </c:pt>
                <c:pt idx="51">
                  <c:v>129.14687271738532</c:v>
                </c:pt>
                <c:pt idx="52">
                  <c:v>133.36351262902977</c:v>
                </c:pt>
                <c:pt idx="53">
                  <c:v>140.23776894963447</c:v>
                </c:pt>
                <c:pt idx="54">
                  <c:v>141.78669356694837</c:v>
                </c:pt>
                <c:pt idx="55">
                  <c:v>145.98374289237233</c:v>
                </c:pt>
                <c:pt idx="56">
                  <c:v>148.39560681777226</c:v>
                </c:pt>
                <c:pt idx="57">
                  <c:v>148.70531658046968</c:v>
                </c:pt>
                <c:pt idx="58">
                  <c:v>147.59243306988017</c:v>
                </c:pt>
                <c:pt idx="59">
                  <c:v>149.16992678614042</c:v>
                </c:pt>
                <c:pt idx="60">
                  <c:v>151.97529787118313</c:v>
                </c:pt>
                <c:pt idx="61">
                  <c:v>156.18064690500725</c:v>
                </c:pt>
                <c:pt idx="62">
                  <c:v>157.8992601894763</c:v>
                </c:pt>
                <c:pt idx="63">
                  <c:v>158.9080219347298</c:v>
                </c:pt>
                <c:pt idx="64">
                  <c:v>161.87643408204286</c:v>
                </c:pt>
                <c:pt idx="65">
                  <c:v>165.02998025596577</c:v>
                </c:pt>
                <c:pt idx="66">
                  <c:v>166.28642339555074</c:v>
                </c:pt>
                <c:pt idx="67">
                  <c:v>163.55709918062803</c:v>
                </c:pt>
                <c:pt idx="68">
                  <c:v>164.48039018669664</c:v>
                </c:pt>
                <c:pt idx="69">
                  <c:v>170.8644441850875</c:v>
                </c:pt>
                <c:pt idx="70">
                  <c:v>172.8135058615454</c:v>
                </c:pt>
                <c:pt idx="71">
                  <c:v>179.8645371315825</c:v>
                </c:pt>
                <c:pt idx="72">
                  <c:v>180.55751481094612</c:v>
                </c:pt>
                <c:pt idx="73">
                  <c:v>191.73160445017976</c:v>
                </c:pt>
                <c:pt idx="74">
                  <c:v>198.12775169924055</c:v>
                </c:pt>
                <c:pt idx="75">
                  <c:v>194.9971273143604</c:v>
                </c:pt>
                <c:pt idx="76">
                  <c:v>200.72012421737858</c:v>
                </c:pt>
                <c:pt idx="77">
                  <c:v>206.26522858946595</c:v>
                </c:pt>
                <c:pt idx="78">
                  <c:v>215.09599341229605</c:v>
                </c:pt>
                <c:pt idx="79">
                  <c:v>226.18264441266257</c:v>
                </c:pt>
                <c:pt idx="80">
                  <c:v>219.0163897993188</c:v>
                </c:pt>
                <c:pt idx="81">
                  <c:v>229.86841759978552</c:v>
                </c:pt>
                <c:pt idx="82">
                  <c:v>224.5618367541867</c:v>
                </c:pt>
                <c:pt idx="83">
                  <c:v>227.76783077617517</c:v>
                </c:pt>
                <c:pt idx="84">
                  <c:v>232.7981263823893</c:v>
                </c:pt>
                <c:pt idx="85">
                  <c:v>240.85011399474612</c:v>
                </c:pt>
                <c:pt idx="86">
                  <c:v>251.26577589198774</c:v>
                </c:pt>
                <c:pt idx="87">
                  <c:v>270.00400161501494</c:v>
                </c:pt>
                <c:pt idx="88">
                  <c:v>271.12646988841414</c:v>
                </c:pt>
                <c:pt idx="89">
                  <c:v>273.50401533506636</c:v>
                </c:pt>
                <c:pt idx="90">
                  <c:v>278.17770234117216</c:v>
                </c:pt>
                <c:pt idx="91">
                  <c:v>277.6734065290594</c:v>
                </c:pt>
                <c:pt idx="92">
                  <c:v>242.3273016281425</c:v>
                </c:pt>
                <c:pt idx="93">
                  <c:v>224.32210508885453</c:v>
                </c:pt>
                <c:pt idx="94">
                  <c:v>243.65398348986974</c:v>
                </c:pt>
                <c:pt idx="95">
                  <c:v>250.10149575585905</c:v>
                </c:pt>
                <c:pt idx="96">
                  <c:v>263.4905453809437</c:v>
                </c:pt>
                <c:pt idx="97">
                  <c:v>271.5489935419957</c:v>
                </c:pt>
                <c:pt idx="98">
                  <c:v>262.7638224139889</c:v>
                </c:pt>
                <c:pt idx="99">
                  <c:v>265.54858358044476</c:v>
                </c:pt>
                <c:pt idx="100">
                  <c:v>271.29809808542007</c:v>
                </c:pt>
                <c:pt idx="101">
                  <c:v>273.5685664545151</c:v>
                </c:pt>
                <c:pt idx="102">
                  <c:v>282.50291588569456</c:v>
                </c:pt>
                <c:pt idx="103">
                  <c:v>275.61381783866403</c:v>
                </c:pt>
                <c:pt idx="104">
                  <c:v>281.63346711688007</c:v>
                </c:pt>
                <c:pt idx="105">
                  <c:v>278.4808241734678</c:v>
                </c:pt>
                <c:pt idx="106">
                  <c:v>284.2995678318795</c:v>
                </c:pt>
                <c:pt idx="107">
                  <c:v>310.9590688600722</c:v>
                </c:pt>
                <c:pt idx="108">
                  <c:v>344.49582770860616</c:v>
                </c:pt>
                <c:pt idx="109">
                  <c:v>352.01912321843207</c:v>
                </c:pt>
                <c:pt idx="110">
                  <c:v>389.1998074127788</c:v>
                </c:pt>
                <c:pt idx="111">
                  <c:v>382.4434589997569</c:v>
                </c:pt>
                <c:pt idx="112">
                  <c:v>385.10101171744157</c:v>
                </c:pt>
                <c:pt idx="113">
                  <c:v>379.9946476257692</c:v>
                </c:pt>
                <c:pt idx="114">
                  <c:v>386.1460298840227</c:v>
                </c:pt>
                <c:pt idx="115">
                  <c:v>393.88169028815605</c:v>
                </c:pt>
                <c:pt idx="116">
                  <c:v>407.2385092658153</c:v>
                </c:pt>
                <c:pt idx="117">
                  <c:v>397.445547454461</c:v>
                </c:pt>
                <c:pt idx="118">
                  <c:v>401.8340783772975</c:v>
                </c:pt>
                <c:pt idx="119">
                  <c:v>402.1437864727061</c:v>
                </c:pt>
                <c:pt idx="120">
                  <c:v>406.30975929254845</c:v>
                </c:pt>
                <c:pt idx="121">
                  <c:v>403.6878213574771</c:v>
                </c:pt>
                <c:pt idx="122">
                  <c:v>399.8512399296831</c:v>
                </c:pt>
                <c:pt idx="123">
                  <c:v>390.6591213658662</c:v>
                </c:pt>
                <c:pt idx="124">
                  <c:v>401.27503591844686</c:v>
                </c:pt>
                <c:pt idx="125">
                  <c:v>414.0477022390861</c:v>
                </c:pt>
                <c:pt idx="126">
                  <c:v>410.48734367880934</c:v>
                </c:pt>
                <c:pt idx="127">
                  <c:v>400.9649728325154</c:v>
                </c:pt>
                <c:pt idx="128">
                  <c:v>387.23666698986904</c:v>
                </c:pt>
                <c:pt idx="129">
                  <c:v>347.5272941600805</c:v>
                </c:pt>
                <c:pt idx="130">
                  <c:v>362.36701008789385</c:v>
                </c:pt>
                <c:pt idx="131">
                  <c:v>373.3117429339335</c:v>
                </c:pt>
                <c:pt idx="132">
                  <c:v>378.94251989983627</c:v>
                </c:pt>
                <c:pt idx="133">
                  <c:v>387.1845235015351</c:v>
                </c:pt>
                <c:pt idx="134">
                  <c:v>392.80306874941834</c:v>
                </c:pt>
                <c:pt idx="135">
                  <c:v>403.0172666731041</c:v>
                </c:pt>
                <c:pt idx="136">
                  <c:v>406.5123524929553</c:v>
                </c:pt>
                <c:pt idx="137">
                  <c:v>399.66190158852817</c:v>
                </c:pt>
                <c:pt idx="138">
                  <c:v>377.81061949395246</c:v>
                </c:pt>
                <c:pt idx="139">
                  <c:v>345.92399783966</c:v>
                </c:pt>
                <c:pt idx="140">
                  <c:v>352.44772972244107</c:v>
                </c:pt>
                <c:pt idx="141">
                  <c:v>327.2686979055283</c:v>
                </c:pt>
                <c:pt idx="142">
                  <c:v>338.1120300507765</c:v>
                </c:pt>
                <c:pt idx="143">
                  <c:v>351.9121546453945</c:v>
                </c:pt>
                <c:pt idx="144">
                  <c:v>341.98081105897177</c:v>
                </c:pt>
                <c:pt idx="145">
                  <c:v>328.879255554564</c:v>
                </c:pt>
                <c:pt idx="146">
                  <c:v>314.93546362351157</c:v>
                </c:pt>
                <c:pt idx="147">
                  <c:v>311.5612737529789</c:v>
                </c:pt>
                <c:pt idx="148">
                  <c:v>331.91671960612604</c:v>
                </c:pt>
                <c:pt idx="149">
                  <c:v>348.8559921833762</c:v>
                </c:pt>
                <c:pt idx="150">
                  <c:v>347.6713246747504</c:v>
                </c:pt>
                <c:pt idx="151">
                  <c:v>354.3313306266102</c:v>
                </c:pt>
                <c:pt idx="152">
                  <c:v>367.698395888542</c:v>
                </c:pt>
                <c:pt idx="153">
                  <c:v>363.139817336232</c:v>
                </c:pt>
                <c:pt idx="154">
                  <c:v>385.2076139115594</c:v>
                </c:pt>
                <c:pt idx="155">
                  <c:v>386.18401863479755</c:v>
                </c:pt>
                <c:pt idx="156">
                  <c:v>390.40344517688925</c:v>
                </c:pt>
                <c:pt idx="157">
                  <c:v>406.7939151916155</c:v>
                </c:pt>
                <c:pt idx="158">
                  <c:v>419.1078229716975</c:v>
                </c:pt>
                <c:pt idx="159">
                  <c:v>415.15987099462586</c:v>
                </c:pt>
                <c:pt idx="160">
                  <c:v>411.9606765059734</c:v>
                </c:pt>
                <c:pt idx="161">
                  <c:v>404.16456691361964</c:v>
                </c:pt>
                <c:pt idx="162">
                  <c:v>411.8861207260965</c:v>
                </c:pt>
                <c:pt idx="163">
                  <c:v>402.1758650609585</c:v>
                </c:pt>
                <c:pt idx="164">
                  <c:v>402.2129309295623</c:v>
                </c:pt>
                <c:pt idx="165">
                  <c:v>412.8186187530707</c:v>
                </c:pt>
                <c:pt idx="166">
                  <c:v>414.98145290376544</c:v>
                </c:pt>
                <c:pt idx="167">
                  <c:v>425.7424275937094</c:v>
                </c:pt>
                <c:pt idx="168">
                  <c:v>432.0201675938567</c:v>
                </c:pt>
                <c:pt idx="169">
                  <c:v>443.14112345009164</c:v>
                </c:pt>
                <c:pt idx="170">
                  <c:v>457.1755316479063</c:v>
                </c:pt>
                <c:pt idx="171">
                  <c:v>454.03486445259375</c:v>
                </c:pt>
                <c:pt idx="172">
                  <c:v>444.38597617203345</c:v>
                </c:pt>
                <c:pt idx="173">
                  <c:v>466.2805245839737</c:v>
                </c:pt>
                <c:pt idx="174">
                  <c:v>480.8269880035328</c:v>
                </c:pt>
                <c:pt idx="175">
                  <c:v>493.8941984223152</c:v>
                </c:pt>
                <c:pt idx="176">
                  <c:v>505.24933010333666</c:v>
                </c:pt>
                <c:pt idx="177">
                  <c:v>521.2900956001732</c:v>
                </c:pt>
                <c:pt idx="178">
                  <c:v>501.41849023889245</c:v>
                </c:pt>
                <c:pt idx="179">
                  <c:v>523.0899389776</c:v>
                </c:pt>
                <c:pt idx="180">
                  <c:v>536.6898571413034</c:v>
                </c:pt>
                <c:pt idx="181">
                  <c:v>561.9031076133299</c:v>
                </c:pt>
                <c:pt idx="182">
                  <c:v>567.2714885149389</c:v>
                </c:pt>
                <c:pt idx="183">
                  <c:v>573.0267450974573</c:v>
                </c:pt>
                <c:pt idx="184">
                  <c:v>575.446854602701</c:v>
                </c:pt>
                <c:pt idx="185">
                  <c:v>547.7705932024733</c:v>
                </c:pt>
                <c:pt idx="186">
                  <c:v>544.9237111052897</c:v>
                </c:pt>
                <c:pt idx="187">
                  <c:v>546.5642240754272</c:v>
                </c:pt>
                <c:pt idx="188">
                  <c:v>561.648899232598</c:v>
                </c:pt>
                <c:pt idx="189">
                  <c:v>561.2225634938715</c:v>
                </c:pt>
                <c:pt idx="190">
                  <c:v>580.4314649391265</c:v>
                </c:pt>
                <c:pt idx="191">
                  <c:v>579.0947202367296</c:v>
                </c:pt>
                <c:pt idx="192">
                  <c:v>604.1317195564188</c:v>
                </c:pt>
                <c:pt idx="193">
                  <c:v>614.2279380278244</c:v>
                </c:pt>
                <c:pt idx="194">
                  <c:v>594.1095998283777</c:v>
                </c:pt>
                <c:pt idx="195">
                  <c:v>614.9311942691972</c:v>
                </c:pt>
                <c:pt idx="196">
                  <c:v>629.882903433172</c:v>
                </c:pt>
                <c:pt idx="197">
                  <c:v>655.5900131866317</c:v>
                </c:pt>
                <c:pt idx="198">
                  <c:v>649.9692163620607</c:v>
                </c:pt>
                <c:pt idx="199">
                  <c:v>624.300200396347</c:v>
                </c:pt>
                <c:pt idx="200">
                  <c:v>626.6012053011636</c:v>
                </c:pt>
                <c:pt idx="201">
                  <c:v>643.3014144214411</c:v>
                </c:pt>
                <c:pt idx="202">
                  <c:v>647.5170553260436</c:v>
                </c:pt>
                <c:pt idx="203">
                  <c:v>628.399456071876</c:v>
                </c:pt>
              </c:numCache>
            </c:numRef>
          </c:val>
          <c:smooth val="0"/>
        </c:ser>
        <c:ser>
          <c:idx val="1"/>
          <c:order val="1"/>
          <c:tx>
            <c:v>調整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'(表一)投資比例不調整'!$A$14:$A$217</c:f>
              <c:strCache>
                <c:ptCount val="204"/>
                <c:pt idx="0">
                  <c:v>33240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33392</c:v>
                </c:pt>
                <c:pt idx="6">
                  <c:v>33420</c:v>
                </c:pt>
                <c:pt idx="7">
                  <c:v>33451</c:v>
                </c:pt>
                <c:pt idx="8">
                  <c:v>33483</c:v>
                </c:pt>
                <c:pt idx="9">
                  <c:v>33512</c:v>
                </c:pt>
                <c:pt idx="10">
                  <c:v>33543</c:v>
                </c:pt>
                <c:pt idx="11">
                  <c:v>33574</c:v>
                </c:pt>
                <c:pt idx="12">
                  <c:v>33605</c:v>
                </c:pt>
                <c:pt idx="13">
                  <c:v>33637</c:v>
                </c:pt>
                <c:pt idx="14">
                  <c:v>33665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33819</c:v>
                </c:pt>
                <c:pt idx="20">
                  <c:v>33848</c:v>
                </c:pt>
                <c:pt idx="21">
                  <c:v>33878</c:v>
                </c:pt>
                <c:pt idx="22">
                  <c:v>33910</c:v>
                </c:pt>
                <c:pt idx="23">
                  <c:v>33939</c:v>
                </c:pt>
                <c:pt idx="24">
                  <c:v>33973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34092</c:v>
                </c:pt>
                <c:pt idx="29">
                  <c:v>34121</c:v>
                </c:pt>
                <c:pt idx="30">
                  <c:v>34151</c:v>
                </c:pt>
                <c:pt idx="31">
                  <c:v>34183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34337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34456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34610</c:v>
                </c:pt>
                <c:pt idx="46">
                  <c:v>34639</c:v>
                </c:pt>
                <c:pt idx="47">
                  <c:v>34669</c:v>
                </c:pt>
                <c:pt idx="48">
                  <c:v>34702</c:v>
                </c:pt>
                <c:pt idx="49">
                  <c:v>34731</c:v>
                </c:pt>
                <c:pt idx="50">
                  <c:v>34759</c:v>
                </c:pt>
                <c:pt idx="51">
                  <c:v>34792</c:v>
                </c:pt>
                <c:pt idx="52">
                  <c:v>34820</c:v>
                </c:pt>
                <c:pt idx="53">
                  <c:v>34851</c:v>
                </c:pt>
                <c:pt idx="54">
                  <c:v>34883</c:v>
                </c:pt>
                <c:pt idx="55">
                  <c:v>34912</c:v>
                </c:pt>
                <c:pt idx="56">
                  <c:v>34943</c:v>
                </c:pt>
                <c:pt idx="57">
                  <c:v>34974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35219</c:v>
                </c:pt>
                <c:pt idx="66">
                  <c:v>35247</c:v>
                </c:pt>
                <c:pt idx="67">
                  <c:v>35278</c:v>
                </c:pt>
                <c:pt idx="68">
                  <c:v>35310</c:v>
                </c:pt>
                <c:pt idx="69">
                  <c:v>35339</c:v>
                </c:pt>
                <c:pt idx="70">
                  <c:v>35370</c:v>
                </c:pt>
                <c:pt idx="71">
                  <c:v>35401</c:v>
                </c:pt>
                <c:pt idx="72">
                  <c:v>35432</c:v>
                </c:pt>
                <c:pt idx="73">
                  <c:v>35464</c:v>
                </c:pt>
                <c:pt idx="74">
                  <c:v>35492</c:v>
                </c:pt>
                <c:pt idx="75">
                  <c:v>35521</c:v>
                </c:pt>
                <c:pt idx="76">
                  <c:v>35551</c:v>
                </c:pt>
                <c:pt idx="77">
                  <c:v>35583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35737</c:v>
                </c:pt>
                <c:pt idx="83">
                  <c:v>35765</c:v>
                </c:pt>
                <c:pt idx="84">
                  <c:v>35797</c:v>
                </c:pt>
                <c:pt idx="85">
                  <c:v>35828</c:v>
                </c:pt>
                <c:pt idx="86">
                  <c:v>35856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36010</c:v>
                </c:pt>
                <c:pt idx="92">
                  <c:v>36039</c:v>
                </c:pt>
                <c:pt idx="93">
                  <c:v>36069</c:v>
                </c:pt>
                <c:pt idx="94">
                  <c:v>36101</c:v>
                </c:pt>
                <c:pt idx="95">
                  <c:v>36130</c:v>
                </c:pt>
                <c:pt idx="96">
                  <c:v>36164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36283</c:v>
                </c:pt>
                <c:pt idx="101">
                  <c:v>36312</c:v>
                </c:pt>
                <c:pt idx="102">
                  <c:v>36342</c:v>
                </c:pt>
                <c:pt idx="103">
                  <c:v>36374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36528</c:v>
                </c:pt>
                <c:pt idx="109">
                  <c:v>36557</c:v>
                </c:pt>
                <c:pt idx="110">
                  <c:v>36586</c:v>
                </c:pt>
                <c:pt idx="111">
                  <c:v>36619</c:v>
                </c:pt>
                <c:pt idx="112">
                  <c:v>36647</c:v>
                </c:pt>
                <c:pt idx="113">
                  <c:v>36678</c:v>
                </c:pt>
                <c:pt idx="114">
                  <c:v>36710</c:v>
                </c:pt>
                <c:pt idx="115">
                  <c:v>36739</c:v>
                </c:pt>
                <c:pt idx="116">
                  <c:v>36770</c:v>
                </c:pt>
                <c:pt idx="117">
                  <c:v>36801</c:v>
                </c:pt>
                <c:pt idx="118">
                  <c:v>36831</c:v>
                </c:pt>
                <c:pt idx="119">
                  <c:v>36861</c:v>
                </c:pt>
                <c:pt idx="120">
                  <c:v>36893</c:v>
                </c:pt>
                <c:pt idx="121">
                  <c:v>36923</c:v>
                </c:pt>
                <c:pt idx="122">
                  <c:v>36951</c:v>
                </c:pt>
                <c:pt idx="123">
                  <c:v>36983</c:v>
                </c:pt>
                <c:pt idx="124">
                  <c:v>37012</c:v>
                </c:pt>
                <c:pt idx="125">
                  <c:v>37043</c:v>
                </c:pt>
                <c:pt idx="126">
                  <c:v>37074</c:v>
                </c:pt>
                <c:pt idx="127">
                  <c:v>37104</c:v>
                </c:pt>
                <c:pt idx="128">
                  <c:v>37137</c:v>
                </c:pt>
                <c:pt idx="129">
                  <c:v>37165</c:v>
                </c:pt>
                <c:pt idx="130">
                  <c:v>37196</c:v>
                </c:pt>
                <c:pt idx="131">
                  <c:v>37228</c:v>
                </c:pt>
                <c:pt idx="132">
                  <c:v>37258</c:v>
                </c:pt>
                <c:pt idx="133">
                  <c:v>37288</c:v>
                </c:pt>
                <c:pt idx="134">
                  <c:v>37316</c:v>
                </c:pt>
                <c:pt idx="135">
                  <c:v>37347</c:v>
                </c:pt>
                <c:pt idx="136">
                  <c:v>37377</c:v>
                </c:pt>
                <c:pt idx="137">
                  <c:v>37410</c:v>
                </c:pt>
                <c:pt idx="138">
                  <c:v>37438</c:v>
                </c:pt>
                <c:pt idx="139">
                  <c:v>37469</c:v>
                </c:pt>
                <c:pt idx="140">
                  <c:v>37501</c:v>
                </c:pt>
                <c:pt idx="141">
                  <c:v>37530</c:v>
                </c:pt>
                <c:pt idx="142">
                  <c:v>37561</c:v>
                </c:pt>
                <c:pt idx="143">
                  <c:v>37592</c:v>
                </c:pt>
                <c:pt idx="144">
                  <c:v>37623</c:v>
                </c:pt>
                <c:pt idx="145">
                  <c:v>37655</c:v>
                </c:pt>
                <c:pt idx="146">
                  <c:v>37683</c:v>
                </c:pt>
                <c:pt idx="147">
                  <c:v>37712</c:v>
                </c:pt>
                <c:pt idx="148">
                  <c:v>37742</c:v>
                </c:pt>
                <c:pt idx="149">
                  <c:v>37774</c:v>
                </c:pt>
                <c:pt idx="150">
                  <c:v>37803</c:v>
                </c:pt>
                <c:pt idx="151">
                  <c:v>37834</c:v>
                </c:pt>
                <c:pt idx="152">
                  <c:v>37865</c:v>
                </c:pt>
                <c:pt idx="153">
                  <c:v>37895</c:v>
                </c:pt>
                <c:pt idx="154">
                  <c:v>37928</c:v>
                </c:pt>
                <c:pt idx="155">
                  <c:v>37956</c:v>
                </c:pt>
                <c:pt idx="156">
                  <c:v>37988</c:v>
                </c:pt>
                <c:pt idx="157">
                  <c:v>38019</c:v>
                </c:pt>
                <c:pt idx="158">
                  <c:v>38047</c:v>
                </c:pt>
                <c:pt idx="159">
                  <c:v>38078</c:v>
                </c:pt>
                <c:pt idx="160">
                  <c:v>38110</c:v>
                </c:pt>
                <c:pt idx="161">
                  <c:v>38139</c:v>
                </c:pt>
                <c:pt idx="162">
                  <c:v>38169</c:v>
                </c:pt>
                <c:pt idx="163">
                  <c:v>38201</c:v>
                </c:pt>
                <c:pt idx="164">
                  <c:v>38231</c:v>
                </c:pt>
                <c:pt idx="165">
                  <c:v>38261</c:v>
                </c:pt>
                <c:pt idx="166">
                  <c:v>38292</c:v>
                </c:pt>
                <c:pt idx="167">
                  <c:v>38322</c:v>
                </c:pt>
                <c:pt idx="168">
                  <c:v>38356</c:v>
                </c:pt>
                <c:pt idx="169">
                  <c:v>38384</c:v>
                </c:pt>
                <c:pt idx="170">
                  <c:v>38412</c:v>
                </c:pt>
                <c:pt idx="171">
                  <c:v>38443</c:v>
                </c:pt>
                <c:pt idx="172">
                  <c:v>38474</c:v>
                </c:pt>
                <c:pt idx="173">
                  <c:v>38504</c:v>
                </c:pt>
                <c:pt idx="174">
                  <c:v>38534</c:v>
                </c:pt>
                <c:pt idx="175">
                  <c:v>38565</c:v>
                </c:pt>
                <c:pt idx="176">
                  <c:v>38596</c:v>
                </c:pt>
                <c:pt idx="177">
                  <c:v>38628</c:v>
                </c:pt>
                <c:pt idx="178">
                  <c:v>38657</c:v>
                </c:pt>
                <c:pt idx="179">
                  <c:v>38687</c:v>
                </c:pt>
                <c:pt idx="180">
                  <c:v>38719</c:v>
                </c:pt>
                <c:pt idx="181">
                  <c:v>38749</c:v>
                </c:pt>
                <c:pt idx="182">
                  <c:v>38777</c:v>
                </c:pt>
                <c:pt idx="183">
                  <c:v>38810</c:v>
                </c:pt>
                <c:pt idx="184">
                  <c:v>38838</c:v>
                </c:pt>
                <c:pt idx="185">
                  <c:v>38869</c:v>
                </c:pt>
                <c:pt idx="186">
                  <c:v>38901</c:v>
                </c:pt>
                <c:pt idx="187">
                  <c:v>38930</c:v>
                </c:pt>
                <c:pt idx="188">
                  <c:v>38961</c:v>
                </c:pt>
                <c:pt idx="189">
                  <c:v>38992</c:v>
                </c:pt>
                <c:pt idx="190">
                  <c:v>39022</c:v>
                </c:pt>
                <c:pt idx="191">
                  <c:v>39052</c:v>
                </c:pt>
                <c:pt idx="192">
                  <c:v>39084</c:v>
                </c:pt>
                <c:pt idx="193">
                  <c:v>39114</c:v>
                </c:pt>
                <c:pt idx="194">
                  <c:v>39142</c:v>
                </c:pt>
                <c:pt idx="195">
                  <c:v>39174</c:v>
                </c:pt>
                <c:pt idx="196">
                  <c:v>39203</c:v>
                </c:pt>
                <c:pt idx="197">
                  <c:v>39234</c:v>
                </c:pt>
                <c:pt idx="198">
                  <c:v>39265</c:v>
                </c:pt>
                <c:pt idx="199">
                  <c:v>39295</c:v>
                </c:pt>
                <c:pt idx="200">
                  <c:v>39328</c:v>
                </c:pt>
                <c:pt idx="201">
                  <c:v>39356</c:v>
                </c:pt>
                <c:pt idx="202">
                  <c:v>39387</c:v>
                </c:pt>
                <c:pt idx="203">
                  <c:v>39419</c:v>
                </c:pt>
              </c:strCache>
            </c:strRef>
          </c:cat>
          <c:val>
            <c:numRef>
              <c:f>'(表二)每期投資比例重新調整'!$J$14:$J$217</c:f>
              <c:numCache>
                <c:ptCount val="204"/>
                <c:pt idx="0">
                  <c:v>100</c:v>
                </c:pt>
                <c:pt idx="1">
                  <c:v>100.74569789674959</c:v>
                </c:pt>
                <c:pt idx="2">
                  <c:v>100.00000000000001</c:v>
                </c:pt>
                <c:pt idx="3">
                  <c:v>100.26768642447425</c:v>
                </c:pt>
                <c:pt idx="4">
                  <c:v>101.93116634799252</c:v>
                </c:pt>
                <c:pt idx="5">
                  <c:v>101.70780125110285</c:v>
                </c:pt>
                <c:pt idx="6">
                  <c:v>101.21263181950061</c:v>
                </c:pt>
                <c:pt idx="7">
                  <c:v>102.69814011430726</c:v>
                </c:pt>
                <c:pt idx="8">
                  <c:v>105.43147537675169</c:v>
                </c:pt>
                <c:pt idx="9">
                  <c:v>108.12519708466792</c:v>
                </c:pt>
                <c:pt idx="10">
                  <c:v>109.09572917060834</c:v>
                </c:pt>
                <c:pt idx="11">
                  <c:v>110.89617750314859</c:v>
                </c:pt>
                <c:pt idx="12">
                  <c:v>114.73433874562289</c:v>
                </c:pt>
                <c:pt idx="13">
                  <c:v>112.7228959554492</c:v>
                </c:pt>
                <c:pt idx="14">
                  <c:v>113.15391941048641</c:v>
                </c:pt>
                <c:pt idx="15">
                  <c:v>112.55869654400645</c:v>
                </c:pt>
                <c:pt idx="16">
                  <c:v>112.9281452197526</c:v>
                </c:pt>
                <c:pt idx="17">
                  <c:v>114.99226069007088</c:v>
                </c:pt>
                <c:pt idx="18">
                  <c:v>117.58064736981048</c:v>
                </c:pt>
                <c:pt idx="19">
                  <c:v>121.29349711533862</c:v>
                </c:pt>
                <c:pt idx="20">
                  <c:v>122.14214848574505</c:v>
                </c:pt>
                <c:pt idx="21">
                  <c:v>124.28499319602135</c:v>
                </c:pt>
                <c:pt idx="22">
                  <c:v>120.91160399865578</c:v>
                </c:pt>
                <c:pt idx="23">
                  <c:v>120.49956904714047</c:v>
                </c:pt>
                <c:pt idx="24">
                  <c:v>123.20938888062707</c:v>
                </c:pt>
                <c:pt idx="25">
                  <c:v>125.65696808506662</c:v>
                </c:pt>
                <c:pt idx="26">
                  <c:v>128.62902854760037</c:v>
                </c:pt>
                <c:pt idx="27">
                  <c:v>128.67273531910817</c:v>
                </c:pt>
                <c:pt idx="28">
                  <c:v>129.91837830708187</c:v>
                </c:pt>
                <c:pt idx="29">
                  <c:v>129.5589292230574</c:v>
                </c:pt>
                <c:pt idx="30">
                  <c:v>132.3446596242468</c:v>
                </c:pt>
                <c:pt idx="31">
                  <c:v>132.7490398437743</c:v>
                </c:pt>
                <c:pt idx="32">
                  <c:v>136.14134057425488</c:v>
                </c:pt>
                <c:pt idx="33">
                  <c:v>137.66899918135874</c:v>
                </c:pt>
                <c:pt idx="34">
                  <c:v>137.3095500973343</c:v>
                </c:pt>
                <c:pt idx="35">
                  <c:v>134.7668746182693</c:v>
                </c:pt>
                <c:pt idx="36">
                  <c:v>135.4793188735841</c:v>
                </c:pt>
                <c:pt idx="37">
                  <c:v>137.0880639662306</c:v>
                </c:pt>
                <c:pt idx="38">
                  <c:v>132.5835777068205</c:v>
                </c:pt>
                <c:pt idx="39">
                  <c:v>128.40084046593964</c:v>
                </c:pt>
                <c:pt idx="40">
                  <c:v>126.4243822092596</c:v>
                </c:pt>
                <c:pt idx="41">
                  <c:v>126.25893227559489</c:v>
                </c:pt>
                <c:pt idx="42">
                  <c:v>126.18827814449492</c:v>
                </c:pt>
                <c:pt idx="43">
                  <c:v>126.98902496362759</c:v>
                </c:pt>
                <c:pt idx="44">
                  <c:v>128.07238830715997</c:v>
                </c:pt>
                <c:pt idx="45">
                  <c:v>125.85855886602847</c:v>
                </c:pt>
                <c:pt idx="46">
                  <c:v>125.01070929282913</c:v>
                </c:pt>
                <c:pt idx="47">
                  <c:v>125.02988048967599</c:v>
                </c:pt>
                <c:pt idx="48">
                  <c:v>126.02372017561564</c:v>
                </c:pt>
                <c:pt idx="49">
                  <c:v>127.2114798002752</c:v>
                </c:pt>
                <c:pt idx="50">
                  <c:v>130.26571883511411</c:v>
                </c:pt>
                <c:pt idx="51">
                  <c:v>130.99291860531383</c:v>
                </c:pt>
                <c:pt idx="52">
                  <c:v>132.47155813805333</c:v>
                </c:pt>
                <c:pt idx="53">
                  <c:v>137.3335859635607</c:v>
                </c:pt>
                <c:pt idx="54">
                  <c:v>137.981856340295</c:v>
                </c:pt>
                <c:pt idx="55">
                  <c:v>137.68265462795617</c:v>
                </c:pt>
                <c:pt idx="56">
                  <c:v>139.02906233348128</c:v>
                </c:pt>
                <c:pt idx="57">
                  <c:v>139.92666747049807</c:v>
                </c:pt>
                <c:pt idx="58">
                  <c:v>141.7268644397371</c:v>
                </c:pt>
                <c:pt idx="59">
                  <c:v>143.69956302286425</c:v>
                </c:pt>
                <c:pt idx="60">
                  <c:v>145.00615559090957</c:v>
                </c:pt>
                <c:pt idx="61">
                  <c:v>146.2999384278956</c:v>
                </c:pt>
                <c:pt idx="62">
                  <c:v>144.4825478884186</c:v>
                </c:pt>
                <c:pt idx="63">
                  <c:v>143.26229995476973</c:v>
                </c:pt>
                <c:pt idx="64">
                  <c:v>142.5613064609715</c:v>
                </c:pt>
                <c:pt idx="65">
                  <c:v>142.43149285100884</c:v>
                </c:pt>
                <c:pt idx="66">
                  <c:v>143.5998153406726</c:v>
                </c:pt>
                <c:pt idx="67">
                  <c:v>144.1839765855045</c:v>
                </c:pt>
                <c:pt idx="68">
                  <c:v>144.05234980388545</c:v>
                </c:pt>
                <c:pt idx="69">
                  <c:v>146.0794022408187</c:v>
                </c:pt>
                <c:pt idx="70">
                  <c:v>148.63296180422822</c:v>
                </c:pt>
                <c:pt idx="71">
                  <c:v>150.76531566645681</c:v>
                </c:pt>
                <c:pt idx="72">
                  <c:v>149.81760283879967</c:v>
                </c:pt>
                <c:pt idx="73">
                  <c:v>149.9650248342131</c:v>
                </c:pt>
                <c:pt idx="74">
                  <c:v>150.15396565023897</c:v>
                </c:pt>
                <c:pt idx="75">
                  <c:v>149.26324466040296</c:v>
                </c:pt>
                <c:pt idx="76">
                  <c:v>150.31591492111824</c:v>
                </c:pt>
                <c:pt idx="77">
                  <c:v>151.5305344527128</c:v>
                </c:pt>
                <c:pt idx="78">
                  <c:v>153.15002716150565</c:v>
                </c:pt>
                <c:pt idx="79">
                  <c:v>156.04352080121552</c:v>
                </c:pt>
                <c:pt idx="80">
                  <c:v>155.26483276299882</c:v>
                </c:pt>
                <c:pt idx="81">
                  <c:v>157.29498371977806</c:v>
                </c:pt>
                <c:pt idx="82">
                  <c:v>158.57425692541992</c:v>
                </c:pt>
                <c:pt idx="83">
                  <c:v>159.2138935282408</c:v>
                </c:pt>
                <c:pt idx="84">
                  <c:v>160.74345931759512</c:v>
                </c:pt>
                <c:pt idx="85">
                  <c:v>162.420419628469</c:v>
                </c:pt>
                <c:pt idx="86">
                  <c:v>161.96281675577043</c:v>
                </c:pt>
                <c:pt idx="87">
                  <c:v>162.64922106481836</c:v>
                </c:pt>
                <c:pt idx="88">
                  <c:v>163.0782237579732</c:v>
                </c:pt>
                <c:pt idx="89">
                  <c:v>164.4796325556127</c:v>
                </c:pt>
                <c:pt idx="90">
                  <c:v>165.5664393782718</c:v>
                </c:pt>
                <c:pt idx="91">
                  <c:v>166.01832221506166</c:v>
                </c:pt>
                <c:pt idx="92">
                  <c:v>168.34210808589614</c:v>
                </c:pt>
                <c:pt idx="93">
                  <c:v>173.22499991575083</c:v>
                </c:pt>
                <c:pt idx="94">
                  <c:v>171.78366437561297</c:v>
                </c:pt>
                <c:pt idx="95">
                  <c:v>172.43079461812397</c:v>
                </c:pt>
                <c:pt idx="96">
                  <c:v>172.2248895409615</c:v>
                </c:pt>
                <c:pt idx="97">
                  <c:v>172.97203082095126</c:v>
                </c:pt>
                <c:pt idx="98">
                  <c:v>169.74370231967066</c:v>
                </c:pt>
                <c:pt idx="99">
                  <c:v>170.7695263294234</c:v>
                </c:pt>
                <c:pt idx="100">
                  <c:v>171.37295221751327</c:v>
                </c:pt>
                <c:pt idx="101">
                  <c:v>168.95924866515392</c:v>
                </c:pt>
                <c:pt idx="102">
                  <c:v>168.2049663050416</c:v>
                </c:pt>
                <c:pt idx="103">
                  <c:v>168.02695566805502</c:v>
                </c:pt>
                <c:pt idx="104">
                  <c:v>168.24336573055305</c:v>
                </c:pt>
                <c:pt idx="105">
                  <c:v>169.5109103823268</c:v>
                </c:pt>
                <c:pt idx="106">
                  <c:v>169.78915189125274</c:v>
                </c:pt>
                <c:pt idx="107">
                  <c:v>170.25288773946264</c:v>
                </c:pt>
                <c:pt idx="108">
                  <c:v>169.63457327518276</c:v>
                </c:pt>
                <c:pt idx="109">
                  <c:v>168.8400391885831</c:v>
                </c:pt>
                <c:pt idx="110">
                  <c:v>170.3322320885198</c:v>
                </c:pt>
                <c:pt idx="111">
                  <c:v>171.88792255866645</c:v>
                </c:pt>
                <c:pt idx="112">
                  <c:v>171.2529468565657</c:v>
                </c:pt>
                <c:pt idx="113">
                  <c:v>170.77671507999014</c:v>
                </c:pt>
                <c:pt idx="114">
                  <c:v>173.7293520947585</c:v>
                </c:pt>
                <c:pt idx="115">
                  <c:v>175.29139232192634</c:v>
                </c:pt>
                <c:pt idx="116">
                  <c:v>177.27742035529144</c:v>
                </c:pt>
                <c:pt idx="117">
                  <c:v>178.70996516624322</c:v>
                </c:pt>
                <c:pt idx="118">
                  <c:v>179.29600622526908</c:v>
                </c:pt>
                <c:pt idx="119">
                  <c:v>181.15180291218405</c:v>
                </c:pt>
                <c:pt idx="120">
                  <c:v>185.15641681552688</c:v>
                </c:pt>
                <c:pt idx="121">
                  <c:v>187.87174038901296</c:v>
                </c:pt>
                <c:pt idx="122">
                  <c:v>190.01234772120029</c:v>
                </c:pt>
                <c:pt idx="123">
                  <c:v>190.7147345020743</c:v>
                </c:pt>
                <c:pt idx="124">
                  <c:v>188.8417030864103</c:v>
                </c:pt>
                <c:pt idx="125">
                  <c:v>190.04579471076573</c:v>
                </c:pt>
                <c:pt idx="126">
                  <c:v>191.11609837685938</c:v>
                </c:pt>
                <c:pt idx="127">
                  <c:v>195.25349098610286</c:v>
                </c:pt>
                <c:pt idx="128">
                  <c:v>198.08820145520315</c:v>
                </c:pt>
                <c:pt idx="129">
                  <c:v>200.8887587861215</c:v>
                </c:pt>
                <c:pt idx="130">
                  <c:v>204.3723788806786</c:v>
                </c:pt>
                <c:pt idx="131">
                  <c:v>202.15242489885313</c:v>
                </c:pt>
                <c:pt idx="132">
                  <c:v>199.65924581157205</c:v>
                </c:pt>
                <c:pt idx="133">
                  <c:v>202.0021510908526</c:v>
                </c:pt>
                <c:pt idx="134">
                  <c:v>203.58001896085585</c:v>
                </c:pt>
                <c:pt idx="135">
                  <c:v>199.51262622929218</c:v>
                </c:pt>
                <c:pt idx="136">
                  <c:v>203.33457284774445</c:v>
                </c:pt>
                <c:pt idx="137">
                  <c:v>204.7020583350806</c:v>
                </c:pt>
                <c:pt idx="138">
                  <c:v>205.1228231004149</c:v>
                </c:pt>
                <c:pt idx="139">
                  <c:v>205.87318693192748</c:v>
                </c:pt>
                <c:pt idx="140">
                  <c:v>212.04328418794626</c:v>
                </c:pt>
                <c:pt idx="141">
                  <c:v>215.23595079135143</c:v>
                </c:pt>
                <c:pt idx="142">
                  <c:v>212.58137406492483</c:v>
                </c:pt>
                <c:pt idx="143">
                  <c:v>214.91309686516445</c:v>
                </c:pt>
                <c:pt idx="144">
                  <c:v>219.4689244902481</c:v>
                </c:pt>
                <c:pt idx="145">
                  <c:v>220.46618439558148</c:v>
                </c:pt>
                <c:pt idx="146">
                  <c:v>224.10630318396736</c:v>
                </c:pt>
                <c:pt idx="147">
                  <c:v>223.84892104741485</c:v>
                </c:pt>
                <c:pt idx="148">
                  <c:v>225.61382712663234</c:v>
                </c:pt>
                <c:pt idx="149">
                  <c:v>231.05562087088614</c:v>
                </c:pt>
                <c:pt idx="150">
                  <c:v>230.54085659778104</c:v>
                </c:pt>
                <c:pt idx="151">
                  <c:v>221.60601957174265</c:v>
                </c:pt>
                <c:pt idx="152">
                  <c:v>222.9170761445977</c:v>
                </c:pt>
                <c:pt idx="153">
                  <c:v>229.0228538981803</c:v>
                </c:pt>
                <c:pt idx="154">
                  <c:v>226.1759881971235</c:v>
                </c:pt>
                <c:pt idx="155">
                  <c:v>226.73786958549002</c:v>
                </c:pt>
                <c:pt idx="156">
                  <c:v>228.6857250651605</c:v>
                </c:pt>
                <c:pt idx="157">
                  <c:v>231.09806915921394</c:v>
                </c:pt>
                <c:pt idx="158">
                  <c:v>233.31648822760746</c:v>
                </c:pt>
                <c:pt idx="159">
                  <c:v>234.6934379941967</c:v>
                </c:pt>
                <c:pt idx="160">
                  <c:v>229.37688195097738</c:v>
                </c:pt>
                <c:pt idx="161">
                  <c:v>227.6939433473685</c:v>
                </c:pt>
                <c:pt idx="162">
                  <c:v>228.841401486193</c:v>
                </c:pt>
                <c:pt idx="163">
                  <c:v>230.9030012756141</c:v>
                </c:pt>
                <c:pt idx="164">
                  <c:v>234.84082206312684</c:v>
                </c:pt>
                <c:pt idx="165">
                  <c:v>235.18827683849554</c:v>
                </c:pt>
                <c:pt idx="166">
                  <c:v>237.273005490708</c:v>
                </c:pt>
                <c:pt idx="167">
                  <c:v>235.76736813077665</c:v>
                </c:pt>
                <c:pt idx="168">
                  <c:v>237.6590663522288</c:v>
                </c:pt>
                <c:pt idx="169">
                  <c:v>239.346152317075</c:v>
                </c:pt>
                <c:pt idx="170">
                  <c:v>238.12820571139062</c:v>
                </c:pt>
                <c:pt idx="171">
                  <c:v>236.79239330515605</c:v>
                </c:pt>
                <c:pt idx="172">
                  <c:v>240.36765592184253</c:v>
                </c:pt>
                <c:pt idx="173">
                  <c:v>243.51074393651191</c:v>
                </c:pt>
                <c:pt idx="174">
                  <c:v>243.47145533632863</c:v>
                </c:pt>
                <c:pt idx="175">
                  <c:v>241.40094610666523</c:v>
                </c:pt>
                <c:pt idx="176">
                  <c:v>244.8700379981881</c:v>
                </c:pt>
                <c:pt idx="177">
                  <c:v>242.79655778716284</c:v>
                </c:pt>
                <c:pt idx="178">
                  <c:v>240.76295219558043</c:v>
                </c:pt>
                <c:pt idx="179">
                  <c:v>241.75981768165022</c:v>
                </c:pt>
                <c:pt idx="180">
                  <c:v>244.23204408710345</c:v>
                </c:pt>
                <c:pt idx="181">
                  <c:v>243.6578495671273</c:v>
                </c:pt>
                <c:pt idx="182">
                  <c:v>244.34901983955191</c:v>
                </c:pt>
                <c:pt idx="183">
                  <c:v>241.9502524234898</c:v>
                </c:pt>
                <c:pt idx="184">
                  <c:v>240.60856895348897</c:v>
                </c:pt>
                <c:pt idx="185">
                  <c:v>240.8931684774285</c:v>
                </c:pt>
                <c:pt idx="186">
                  <c:v>240.60856895348894</c:v>
                </c:pt>
                <c:pt idx="187">
                  <c:v>243.88959489376379</c:v>
                </c:pt>
                <c:pt idx="188">
                  <c:v>247.78585966602978</c:v>
                </c:pt>
                <c:pt idx="189">
                  <c:v>250.024139428821</c:v>
                </c:pt>
                <c:pt idx="190">
                  <c:v>251.3505274364009</c:v>
                </c:pt>
                <c:pt idx="191">
                  <c:v>254.08620270203446</c:v>
                </c:pt>
                <c:pt idx="192">
                  <c:v>252.38676806732272</c:v>
                </c:pt>
                <c:pt idx="193">
                  <c:v>251.71528413848543</c:v>
                </c:pt>
                <c:pt idx="194">
                  <c:v>255.52466291307147</c:v>
                </c:pt>
                <c:pt idx="195">
                  <c:v>255.44001005141408</c:v>
                </c:pt>
                <c:pt idx="196">
                  <c:v>256.75212940710486</c:v>
                </c:pt>
                <c:pt idx="197">
                  <c:v>254.84744001981187</c:v>
                </c:pt>
                <c:pt idx="198">
                  <c:v>254.42417571152467</c:v>
                </c:pt>
                <c:pt idx="199">
                  <c:v>256.40505267430945</c:v>
                </c:pt>
                <c:pt idx="200">
                  <c:v>257.9161112436984</c:v>
                </c:pt>
                <c:pt idx="201">
                  <c:v>258.08880365162855</c:v>
                </c:pt>
                <c:pt idx="202">
                  <c:v>261.11092079040634</c:v>
                </c:pt>
                <c:pt idx="203">
                  <c:v>263.8308262153065</c:v>
                </c:pt>
              </c:numCache>
            </c:numRef>
          </c:val>
          <c:smooth val="0"/>
        </c:ser>
        <c:axId val="48030963"/>
        <c:axId val="29625484"/>
      </c:lineChart>
      <c:dateAx>
        <c:axId val="48030963"/>
        <c:scaling>
          <c:orientation val="minMax"/>
        </c:scaling>
        <c:axPos val="b"/>
        <c:delete val="0"/>
        <c:numFmt formatCode="m/d/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9625484"/>
        <c:crosses val="autoZero"/>
        <c:auto val="0"/>
        <c:noMultiLvlLbl val="0"/>
      </c:dateAx>
      <c:valAx>
        <c:axId val="29625484"/>
        <c:scaling>
          <c:orientation val="minMax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crossAx val="48030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新細明體"/>
                <a:ea typeface="新細明體"/>
                <a:cs typeface="新細明體"/>
              </a:rPr>
              <a:t>三年相關係數之變化圖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'(表二)每期投資比例重新調整'!$A$50:$A$217</c:f>
              <c:strCache>
                <c:ptCount val="168"/>
                <c:pt idx="0">
                  <c:v>34337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34456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34610</c:v>
                </c:pt>
                <c:pt idx="10">
                  <c:v>34639</c:v>
                </c:pt>
                <c:pt idx="11">
                  <c:v>34669</c:v>
                </c:pt>
                <c:pt idx="12">
                  <c:v>34702</c:v>
                </c:pt>
                <c:pt idx="13">
                  <c:v>34731</c:v>
                </c:pt>
                <c:pt idx="14">
                  <c:v>34759</c:v>
                </c:pt>
                <c:pt idx="15">
                  <c:v>34792</c:v>
                </c:pt>
                <c:pt idx="16">
                  <c:v>34820</c:v>
                </c:pt>
                <c:pt idx="17">
                  <c:v>34851</c:v>
                </c:pt>
                <c:pt idx="18">
                  <c:v>34883</c:v>
                </c:pt>
                <c:pt idx="19">
                  <c:v>34912</c:v>
                </c:pt>
                <c:pt idx="20">
                  <c:v>34943</c:v>
                </c:pt>
                <c:pt idx="21">
                  <c:v>34974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35219</c:v>
                </c:pt>
                <c:pt idx="30">
                  <c:v>35247</c:v>
                </c:pt>
                <c:pt idx="31">
                  <c:v>35278</c:v>
                </c:pt>
                <c:pt idx="32">
                  <c:v>35310</c:v>
                </c:pt>
                <c:pt idx="33">
                  <c:v>35339</c:v>
                </c:pt>
                <c:pt idx="34">
                  <c:v>35370</c:v>
                </c:pt>
                <c:pt idx="35">
                  <c:v>35401</c:v>
                </c:pt>
                <c:pt idx="36">
                  <c:v>35432</c:v>
                </c:pt>
                <c:pt idx="37">
                  <c:v>35464</c:v>
                </c:pt>
                <c:pt idx="38">
                  <c:v>35492</c:v>
                </c:pt>
                <c:pt idx="39">
                  <c:v>35521</c:v>
                </c:pt>
                <c:pt idx="40">
                  <c:v>35551</c:v>
                </c:pt>
                <c:pt idx="41">
                  <c:v>35583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35737</c:v>
                </c:pt>
                <c:pt idx="47">
                  <c:v>35765</c:v>
                </c:pt>
                <c:pt idx="48">
                  <c:v>35797</c:v>
                </c:pt>
                <c:pt idx="49">
                  <c:v>35828</c:v>
                </c:pt>
                <c:pt idx="50">
                  <c:v>35856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36010</c:v>
                </c:pt>
                <c:pt idx="56">
                  <c:v>36039</c:v>
                </c:pt>
                <c:pt idx="57">
                  <c:v>36069</c:v>
                </c:pt>
                <c:pt idx="58">
                  <c:v>36101</c:v>
                </c:pt>
                <c:pt idx="59">
                  <c:v>36130</c:v>
                </c:pt>
                <c:pt idx="60">
                  <c:v>36164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36283</c:v>
                </c:pt>
                <c:pt idx="65">
                  <c:v>36312</c:v>
                </c:pt>
                <c:pt idx="66">
                  <c:v>36342</c:v>
                </c:pt>
                <c:pt idx="67">
                  <c:v>36374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36528</c:v>
                </c:pt>
                <c:pt idx="73">
                  <c:v>36557</c:v>
                </c:pt>
                <c:pt idx="74">
                  <c:v>36586</c:v>
                </c:pt>
                <c:pt idx="75">
                  <c:v>36619</c:v>
                </c:pt>
                <c:pt idx="76">
                  <c:v>36647</c:v>
                </c:pt>
                <c:pt idx="77">
                  <c:v>36678</c:v>
                </c:pt>
                <c:pt idx="78">
                  <c:v>36710</c:v>
                </c:pt>
                <c:pt idx="79">
                  <c:v>36739</c:v>
                </c:pt>
                <c:pt idx="80">
                  <c:v>36770</c:v>
                </c:pt>
                <c:pt idx="81">
                  <c:v>36801</c:v>
                </c:pt>
                <c:pt idx="82">
                  <c:v>36831</c:v>
                </c:pt>
                <c:pt idx="83">
                  <c:v>36861</c:v>
                </c:pt>
                <c:pt idx="84">
                  <c:v>36893</c:v>
                </c:pt>
                <c:pt idx="85">
                  <c:v>36923</c:v>
                </c:pt>
                <c:pt idx="86">
                  <c:v>36951</c:v>
                </c:pt>
                <c:pt idx="87">
                  <c:v>36983</c:v>
                </c:pt>
                <c:pt idx="88">
                  <c:v>37012</c:v>
                </c:pt>
                <c:pt idx="89">
                  <c:v>37043</c:v>
                </c:pt>
                <c:pt idx="90">
                  <c:v>37074</c:v>
                </c:pt>
                <c:pt idx="91">
                  <c:v>37104</c:v>
                </c:pt>
                <c:pt idx="92">
                  <c:v>37137</c:v>
                </c:pt>
                <c:pt idx="93">
                  <c:v>37165</c:v>
                </c:pt>
                <c:pt idx="94">
                  <c:v>37196</c:v>
                </c:pt>
                <c:pt idx="95">
                  <c:v>37228</c:v>
                </c:pt>
                <c:pt idx="96">
                  <c:v>37258</c:v>
                </c:pt>
                <c:pt idx="97">
                  <c:v>37288</c:v>
                </c:pt>
                <c:pt idx="98">
                  <c:v>37316</c:v>
                </c:pt>
                <c:pt idx="99">
                  <c:v>37347</c:v>
                </c:pt>
                <c:pt idx="100">
                  <c:v>37377</c:v>
                </c:pt>
                <c:pt idx="101">
                  <c:v>37410</c:v>
                </c:pt>
                <c:pt idx="102">
                  <c:v>37438</c:v>
                </c:pt>
                <c:pt idx="103">
                  <c:v>37469</c:v>
                </c:pt>
                <c:pt idx="104">
                  <c:v>37501</c:v>
                </c:pt>
                <c:pt idx="105">
                  <c:v>37530</c:v>
                </c:pt>
                <c:pt idx="106">
                  <c:v>37561</c:v>
                </c:pt>
                <c:pt idx="107">
                  <c:v>37592</c:v>
                </c:pt>
                <c:pt idx="108">
                  <c:v>37623</c:v>
                </c:pt>
                <c:pt idx="109">
                  <c:v>37655</c:v>
                </c:pt>
                <c:pt idx="110">
                  <c:v>37683</c:v>
                </c:pt>
                <c:pt idx="111">
                  <c:v>37712</c:v>
                </c:pt>
                <c:pt idx="112">
                  <c:v>37742</c:v>
                </c:pt>
                <c:pt idx="113">
                  <c:v>37774</c:v>
                </c:pt>
                <c:pt idx="114">
                  <c:v>37803</c:v>
                </c:pt>
                <c:pt idx="115">
                  <c:v>37834</c:v>
                </c:pt>
                <c:pt idx="116">
                  <c:v>37865</c:v>
                </c:pt>
                <c:pt idx="117">
                  <c:v>37895</c:v>
                </c:pt>
                <c:pt idx="118">
                  <c:v>37928</c:v>
                </c:pt>
                <c:pt idx="119">
                  <c:v>37956</c:v>
                </c:pt>
                <c:pt idx="120">
                  <c:v>37988</c:v>
                </c:pt>
                <c:pt idx="121">
                  <c:v>38019</c:v>
                </c:pt>
                <c:pt idx="122">
                  <c:v>38047</c:v>
                </c:pt>
                <c:pt idx="123">
                  <c:v>38078</c:v>
                </c:pt>
                <c:pt idx="124">
                  <c:v>38110</c:v>
                </c:pt>
                <c:pt idx="125">
                  <c:v>38139</c:v>
                </c:pt>
                <c:pt idx="126">
                  <c:v>38169</c:v>
                </c:pt>
                <c:pt idx="127">
                  <c:v>38201</c:v>
                </c:pt>
                <c:pt idx="128">
                  <c:v>38231</c:v>
                </c:pt>
                <c:pt idx="129">
                  <c:v>38261</c:v>
                </c:pt>
                <c:pt idx="130">
                  <c:v>38292</c:v>
                </c:pt>
                <c:pt idx="131">
                  <c:v>38322</c:v>
                </c:pt>
                <c:pt idx="132">
                  <c:v>38356</c:v>
                </c:pt>
                <c:pt idx="133">
                  <c:v>38384</c:v>
                </c:pt>
                <c:pt idx="134">
                  <c:v>38412</c:v>
                </c:pt>
                <c:pt idx="135">
                  <c:v>38443</c:v>
                </c:pt>
                <c:pt idx="136">
                  <c:v>38474</c:v>
                </c:pt>
                <c:pt idx="137">
                  <c:v>38504</c:v>
                </c:pt>
                <c:pt idx="138">
                  <c:v>38534</c:v>
                </c:pt>
                <c:pt idx="139">
                  <c:v>38565</c:v>
                </c:pt>
                <c:pt idx="140">
                  <c:v>38596</c:v>
                </c:pt>
                <c:pt idx="141">
                  <c:v>38628</c:v>
                </c:pt>
                <c:pt idx="142">
                  <c:v>38657</c:v>
                </c:pt>
                <c:pt idx="143">
                  <c:v>38687</c:v>
                </c:pt>
                <c:pt idx="144">
                  <c:v>38719</c:v>
                </c:pt>
                <c:pt idx="145">
                  <c:v>38749</c:v>
                </c:pt>
                <c:pt idx="146">
                  <c:v>38777</c:v>
                </c:pt>
                <c:pt idx="147">
                  <c:v>38810</c:v>
                </c:pt>
                <c:pt idx="148">
                  <c:v>38838</c:v>
                </c:pt>
                <c:pt idx="149">
                  <c:v>38869</c:v>
                </c:pt>
                <c:pt idx="150">
                  <c:v>38901</c:v>
                </c:pt>
                <c:pt idx="151">
                  <c:v>38930</c:v>
                </c:pt>
                <c:pt idx="152">
                  <c:v>38961</c:v>
                </c:pt>
                <c:pt idx="153">
                  <c:v>38992</c:v>
                </c:pt>
                <c:pt idx="154">
                  <c:v>39022</c:v>
                </c:pt>
                <c:pt idx="155">
                  <c:v>39052</c:v>
                </c:pt>
                <c:pt idx="156">
                  <c:v>39084</c:v>
                </c:pt>
                <c:pt idx="157">
                  <c:v>39114</c:v>
                </c:pt>
                <c:pt idx="158">
                  <c:v>39142</c:v>
                </c:pt>
                <c:pt idx="159">
                  <c:v>39174</c:v>
                </c:pt>
                <c:pt idx="160">
                  <c:v>39203</c:v>
                </c:pt>
                <c:pt idx="161">
                  <c:v>39234</c:v>
                </c:pt>
                <c:pt idx="162">
                  <c:v>39265</c:v>
                </c:pt>
                <c:pt idx="163">
                  <c:v>39295</c:v>
                </c:pt>
                <c:pt idx="164">
                  <c:v>39328</c:v>
                </c:pt>
                <c:pt idx="165">
                  <c:v>39356</c:v>
                </c:pt>
                <c:pt idx="166">
                  <c:v>39387</c:v>
                </c:pt>
                <c:pt idx="167">
                  <c:v>39419</c:v>
                </c:pt>
              </c:strCache>
            </c:strRef>
          </c:cat>
          <c:val>
            <c:numRef>
              <c:f>'(表二)每期投資比例重新調整'!$L$50:$L$217</c:f>
              <c:numCache>
                <c:ptCount val="168"/>
                <c:pt idx="0">
                  <c:v>-0.13927289337392307</c:v>
                </c:pt>
                <c:pt idx="1">
                  <c:v>-0.11901239268140823</c:v>
                </c:pt>
                <c:pt idx="2">
                  <c:v>0.08018613963502638</c:v>
                </c:pt>
                <c:pt idx="3">
                  <c:v>0.0800656638697281</c:v>
                </c:pt>
                <c:pt idx="4">
                  <c:v>0.07884169806505337</c:v>
                </c:pt>
                <c:pt idx="5">
                  <c:v>0.09541254304718953</c:v>
                </c:pt>
                <c:pt idx="6">
                  <c:v>0.09438120165380541</c:v>
                </c:pt>
                <c:pt idx="7">
                  <c:v>0.09877368305017817</c:v>
                </c:pt>
                <c:pt idx="8">
                  <c:v>0.10055645109387581</c:v>
                </c:pt>
                <c:pt idx="9">
                  <c:v>0.17053898820741226</c:v>
                </c:pt>
                <c:pt idx="10">
                  <c:v>0.1749567573929467</c:v>
                </c:pt>
                <c:pt idx="11">
                  <c:v>0.2191119733573086</c:v>
                </c:pt>
                <c:pt idx="12">
                  <c:v>0.19836664654739436</c:v>
                </c:pt>
                <c:pt idx="13">
                  <c:v>0.22014917733424252</c:v>
                </c:pt>
                <c:pt idx="14">
                  <c:v>0.18350694618431537</c:v>
                </c:pt>
                <c:pt idx="15">
                  <c:v>0.17781965025128108</c:v>
                </c:pt>
                <c:pt idx="16">
                  <c:v>0.18799241499222868</c:v>
                </c:pt>
                <c:pt idx="17">
                  <c:v>0.24100160778573712</c:v>
                </c:pt>
                <c:pt idx="18">
                  <c:v>0.2952359691510817</c:v>
                </c:pt>
                <c:pt idx="19">
                  <c:v>0.3556713228972639</c:v>
                </c:pt>
                <c:pt idx="20">
                  <c:v>0.3897013535273858</c:v>
                </c:pt>
                <c:pt idx="21">
                  <c:v>0.41867380762529793</c:v>
                </c:pt>
                <c:pt idx="22">
                  <c:v>0.39605284549165726</c:v>
                </c:pt>
                <c:pt idx="23">
                  <c:v>0.3838780801987895</c:v>
                </c:pt>
                <c:pt idx="24">
                  <c:v>0.3933107129913863</c:v>
                </c:pt>
                <c:pt idx="25">
                  <c:v>0.39045515338159403</c:v>
                </c:pt>
                <c:pt idx="26">
                  <c:v>0.3589433752844049</c:v>
                </c:pt>
                <c:pt idx="27">
                  <c:v>0.3591221312166875</c:v>
                </c:pt>
                <c:pt idx="28">
                  <c:v>0.3418965745752477</c:v>
                </c:pt>
                <c:pt idx="29">
                  <c:v>0.3380553128708578</c:v>
                </c:pt>
                <c:pt idx="30">
                  <c:v>0.3218365651238694</c:v>
                </c:pt>
                <c:pt idx="31">
                  <c:v>0.3186394309134198</c:v>
                </c:pt>
                <c:pt idx="32">
                  <c:v>0.28443108230942027</c:v>
                </c:pt>
                <c:pt idx="33">
                  <c:v>0.306641214642268</c:v>
                </c:pt>
                <c:pt idx="34">
                  <c:v>0.3333600995791981</c:v>
                </c:pt>
                <c:pt idx="35">
                  <c:v>0.3187349330150317</c:v>
                </c:pt>
                <c:pt idx="36">
                  <c:v>0.3193802169030899</c:v>
                </c:pt>
                <c:pt idx="37">
                  <c:v>0.2660177624345365</c:v>
                </c:pt>
                <c:pt idx="38">
                  <c:v>0.12806269845660223</c:v>
                </c:pt>
                <c:pt idx="39">
                  <c:v>0.147943734957526</c:v>
                </c:pt>
                <c:pt idx="40">
                  <c:v>0.1602658846895451</c:v>
                </c:pt>
                <c:pt idx="41">
                  <c:v>0.14007726583895116</c:v>
                </c:pt>
                <c:pt idx="42">
                  <c:v>0.13220958258122012</c:v>
                </c:pt>
                <c:pt idx="43">
                  <c:v>0.17569236566226712</c:v>
                </c:pt>
                <c:pt idx="44">
                  <c:v>0.22432988844245347</c:v>
                </c:pt>
                <c:pt idx="45">
                  <c:v>0.17894174191882709</c:v>
                </c:pt>
                <c:pt idx="46">
                  <c:v>0.15388211378705124</c:v>
                </c:pt>
                <c:pt idx="47">
                  <c:v>0.14730772687420496</c:v>
                </c:pt>
                <c:pt idx="48">
                  <c:v>0.151368444594542</c:v>
                </c:pt>
                <c:pt idx="49">
                  <c:v>0.16898321586396658</c:v>
                </c:pt>
                <c:pt idx="50">
                  <c:v>0.2236706476300992</c:v>
                </c:pt>
                <c:pt idx="51">
                  <c:v>0.21048745235740712</c:v>
                </c:pt>
                <c:pt idx="52">
                  <c:v>0.2073143021396613</c:v>
                </c:pt>
                <c:pt idx="53">
                  <c:v>0.1284659960173313</c:v>
                </c:pt>
                <c:pt idx="54">
                  <c:v>0.12703439986763398</c:v>
                </c:pt>
                <c:pt idx="55">
                  <c:v>0.16106791808758184</c:v>
                </c:pt>
                <c:pt idx="56">
                  <c:v>-0.020555037810114293</c:v>
                </c:pt>
                <c:pt idx="57">
                  <c:v>-0.21756076484189873</c:v>
                </c:pt>
                <c:pt idx="58">
                  <c:v>-0.2770395305782974</c:v>
                </c:pt>
                <c:pt idx="59">
                  <c:v>-0.2750826165577229</c:v>
                </c:pt>
                <c:pt idx="60">
                  <c:v>-0.2905941177739511</c:v>
                </c:pt>
                <c:pt idx="61">
                  <c:v>-0.29655216506917115</c:v>
                </c:pt>
                <c:pt idx="62">
                  <c:v>-0.19936788113140005</c:v>
                </c:pt>
                <c:pt idx="63">
                  <c:v>-0.20840891256191976</c:v>
                </c:pt>
                <c:pt idx="64">
                  <c:v>-0.20456843669736813</c:v>
                </c:pt>
                <c:pt idx="65">
                  <c:v>-0.18620010672076504</c:v>
                </c:pt>
                <c:pt idx="66">
                  <c:v>-0.19322520125389997</c:v>
                </c:pt>
                <c:pt idx="67">
                  <c:v>-0.17774492344239398</c:v>
                </c:pt>
                <c:pt idx="68">
                  <c:v>-0.18264952913828672</c:v>
                </c:pt>
                <c:pt idx="69">
                  <c:v>-0.20922351525675742</c:v>
                </c:pt>
                <c:pt idx="70">
                  <c:v>-0.20666015288456252</c:v>
                </c:pt>
                <c:pt idx="71">
                  <c:v>-0.2285515902940633</c:v>
                </c:pt>
                <c:pt idx="72">
                  <c:v>-0.2687506488264941</c:v>
                </c:pt>
                <c:pt idx="73">
                  <c:v>-0.2632954315795212</c:v>
                </c:pt>
                <c:pt idx="74">
                  <c:v>-0.2224344721043334</c:v>
                </c:pt>
                <c:pt idx="75">
                  <c:v>-0.261145391275248</c:v>
                </c:pt>
                <c:pt idx="76">
                  <c:v>-0.25525150728882684</c:v>
                </c:pt>
                <c:pt idx="77">
                  <c:v>-0.24355713153815362</c:v>
                </c:pt>
                <c:pt idx="78">
                  <c:v>-0.25625827416577895</c:v>
                </c:pt>
                <c:pt idx="79">
                  <c:v>-0.3020883434319268</c:v>
                </c:pt>
                <c:pt idx="80">
                  <c:v>-0.32947004367686583</c:v>
                </c:pt>
                <c:pt idx="81">
                  <c:v>-0.3662164729843544</c:v>
                </c:pt>
                <c:pt idx="82">
                  <c:v>-0.3577100181524633</c:v>
                </c:pt>
                <c:pt idx="83">
                  <c:v>-0.36226682685936884</c:v>
                </c:pt>
                <c:pt idx="84">
                  <c:v>-0.3579987891226855</c:v>
                </c:pt>
                <c:pt idx="85">
                  <c:v>-0.3774536497352712</c:v>
                </c:pt>
                <c:pt idx="86">
                  <c:v>-0.37480704402406145</c:v>
                </c:pt>
                <c:pt idx="87">
                  <c:v>-0.37944933385185525</c:v>
                </c:pt>
                <c:pt idx="88">
                  <c:v>-0.3832308408922207</c:v>
                </c:pt>
                <c:pt idx="89">
                  <c:v>-0.3795625955421965</c:v>
                </c:pt>
                <c:pt idx="90">
                  <c:v>-0.3815335922007268</c:v>
                </c:pt>
                <c:pt idx="91">
                  <c:v>-0.4020892894805346</c:v>
                </c:pt>
                <c:pt idx="92">
                  <c:v>-0.3983226871373516</c:v>
                </c:pt>
                <c:pt idx="93">
                  <c:v>-0.31529326145036174</c:v>
                </c:pt>
                <c:pt idx="94">
                  <c:v>-0.2178415123060392</c:v>
                </c:pt>
                <c:pt idx="95">
                  <c:v>-0.23383850530220113</c:v>
                </c:pt>
                <c:pt idx="96">
                  <c:v>-0.2196110924000441</c:v>
                </c:pt>
                <c:pt idx="97">
                  <c:v>-0.21420771079604078</c:v>
                </c:pt>
                <c:pt idx="98">
                  <c:v>-0.30817903813879244</c:v>
                </c:pt>
                <c:pt idx="99">
                  <c:v>-0.3143943456600053</c:v>
                </c:pt>
                <c:pt idx="100">
                  <c:v>-0.3126692208002666</c:v>
                </c:pt>
                <c:pt idx="101">
                  <c:v>-0.3256001112205972</c:v>
                </c:pt>
                <c:pt idx="102">
                  <c:v>-0.28509101341381177</c:v>
                </c:pt>
                <c:pt idx="103">
                  <c:v>-0.2716753414930138</c:v>
                </c:pt>
                <c:pt idx="104">
                  <c:v>-0.2402918047912991</c:v>
                </c:pt>
                <c:pt idx="105">
                  <c:v>-0.2681560528095159</c:v>
                </c:pt>
                <c:pt idx="106">
                  <c:v>-0.2899637818166263</c:v>
                </c:pt>
                <c:pt idx="107">
                  <c:v>-0.2751112227555046</c:v>
                </c:pt>
                <c:pt idx="108">
                  <c:v>-0.25737606292421855</c:v>
                </c:pt>
                <c:pt idx="109">
                  <c:v>-0.23223509764080913</c:v>
                </c:pt>
                <c:pt idx="110">
                  <c:v>-0.28968977069264057</c:v>
                </c:pt>
                <c:pt idx="111">
                  <c:v>-0.28356733116617133</c:v>
                </c:pt>
                <c:pt idx="112">
                  <c:v>-0.25955815453656034</c:v>
                </c:pt>
                <c:pt idx="113">
                  <c:v>-0.20095327629525583</c:v>
                </c:pt>
                <c:pt idx="114">
                  <c:v>-0.2104153147798647</c:v>
                </c:pt>
                <c:pt idx="115">
                  <c:v>-0.26667067672150124</c:v>
                </c:pt>
                <c:pt idx="116">
                  <c:v>-0.275195740201519</c:v>
                </c:pt>
                <c:pt idx="117">
                  <c:v>-0.2847022762393336</c:v>
                </c:pt>
                <c:pt idx="118">
                  <c:v>-0.3291601604087388</c:v>
                </c:pt>
                <c:pt idx="119">
                  <c:v>-0.32977138180382043</c:v>
                </c:pt>
                <c:pt idx="120">
                  <c:v>-0.33919534429007947</c:v>
                </c:pt>
                <c:pt idx="121">
                  <c:v>-0.3235888458470784</c:v>
                </c:pt>
                <c:pt idx="122">
                  <c:v>-0.3142891488878216</c:v>
                </c:pt>
                <c:pt idx="123">
                  <c:v>-0.31795965745525206</c:v>
                </c:pt>
                <c:pt idx="124">
                  <c:v>-0.2848650096308778</c:v>
                </c:pt>
                <c:pt idx="125">
                  <c:v>-0.27464634702032054</c:v>
                </c:pt>
                <c:pt idx="126">
                  <c:v>-0.27396030253167086</c:v>
                </c:pt>
                <c:pt idx="127">
                  <c:v>-0.2628548521932899</c:v>
                </c:pt>
                <c:pt idx="128">
                  <c:v>-0.25100472020300274</c:v>
                </c:pt>
                <c:pt idx="129">
                  <c:v>-0.2297008051559361</c:v>
                </c:pt>
                <c:pt idx="130">
                  <c:v>-0.25911015963372724</c:v>
                </c:pt>
                <c:pt idx="131">
                  <c:v>-0.2515193565195065</c:v>
                </c:pt>
                <c:pt idx="132">
                  <c:v>-0.24110254708847018</c:v>
                </c:pt>
                <c:pt idx="133">
                  <c:v>-0.24456017146508482</c:v>
                </c:pt>
                <c:pt idx="134">
                  <c:v>-0.2580932858121252</c:v>
                </c:pt>
                <c:pt idx="135">
                  <c:v>-0.22659361786539645</c:v>
                </c:pt>
                <c:pt idx="136">
                  <c:v>-0.2437007117778424</c:v>
                </c:pt>
                <c:pt idx="137">
                  <c:v>-0.2173065242416968</c:v>
                </c:pt>
                <c:pt idx="138">
                  <c:v>-0.24049948143691302</c:v>
                </c:pt>
                <c:pt idx="139">
                  <c:v>-0.28414357103796356</c:v>
                </c:pt>
                <c:pt idx="140">
                  <c:v>-0.2919266133076206</c:v>
                </c:pt>
                <c:pt idx="141">
                  <c:v>-0.26978058556670814</c:v>
                </c:pt>
                <c:pt idx="142">
                  <c:v>-0.19510506474215947</c:v>
                </c:pt>
                <c:pt idx="143">
                  <c:v>-0.210096438455211</c:v>
                </c:pt>
                <c:pt idx="144">
                  <c:v>-0.15102380811258126</c:v>
                </c:pt>
                <c:pt idx="145">
                  <c:v>-0.16236358729536554</c:v>
                </c:pt>
                <c:pt idx="146">
                  <c:v>-0.09758865927533829</c:v>
                </c:pt>
                <c:pt idx="147">
                  <c:v>-0.10094281256922917</c:v>
                </c:pt>
                <c:pt idx="148">
                  <c:v>-0.12959331968039414</c:v>
                </c:pt>
                <c:pt idx="149">
                  <c:v>-0.1968345860697066</c:v>
                </c:pt>
                <c:pt idx="150">
                  <c:v>-0.1978495063401428</c:v>
                </c:pt>
                <c:pt idx="151">
                  <c:v>-0.15095457097861292</c:v>
                </c:pt>
                <c:pt idx="152">
                  <c:v>-0.14248810890685878</c:v>
                </c:pt>
                <c:pt idx="153">
                  <c:v>-0.06780084466621535</c:v>
                </c:pt>
                <c:pt idx="154">
                  <c:v>0.05196724272641882</c:v>
                </c:pt>
                <c:pt idx="155">
                  <c:v>0.03446152372278954</c:v>
                </c:pt>
                <c:pt idx="156">
                  <c:v>-0.004057833109020806</c:v>
                </c:pt>
                <c:pt idx="157">
                  <c:v>-0.038591828884378905</c:v>
                </c:pt>
                <c:pt idx="158">
                  <c:v>-0.12211721852687556</c:v>
                </c:pt>
                <c:pt idx="159">
                  <c:v>-0.12099493484257803</c:v>
                </c:pt>
                <c:pt idx="160">
                  <c:v>-0.17647651356571584</c:v>
                </c:pt>
                <c:pt idx="161">
                  <c:v>-0.2615858094007489</c:v>
                </c:pt>
                <c:pt idx="162">
                  <c:v>-0.24661184015195559</c:v>
                </c:pt>
                <c:pt idx="163">
                  <c:v>-0.24247267883587567</c:v>
                </c:pt>
                <c:pt idx="164">
                  <c:v>-0.22355019257338007</c:v>
                </c:pt>
                <c:pt idx="165">
                  <c:v>-0.2248662254724118</c:v>
                </c:pt>
                <c:pt idx="166">
                  <c:v>-0.2251254480306502</c:v>
                </c:pt>
                <c:pt idx="167">
                  <c:v>-0.23928668394554672</c:v>
                </c:pt>
              </c:numCache>
            </c:numRef>
          </c:val>
          <c:smooth val="0"/>
        </c:ser>
        <c:axId val="65302765"/>
        <c:axId val="50853974"/>
      </c:lineChart>
      <c:dateAx>
        <c:axId val="65302765"/>
        <c:scaling>
          <c:orientation val="minMax"/>
        </c:scaling>
        <c:axPos val="b"/>
        <c:delete val="0"/>
        <c:numFmt formatCode="m/d/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0853974"/>
        <c:crosses val="autoZero"/>
        <c:auto val="0"/>
        <c:noMultiLvlLbl val="0"/>
      </c:dateAx>
      <c:valAx>
        <c:axId val="508539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302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0" b="1" i="0" u="none" baseline="0">
              <a:latin typeface="新細明體"/>
              <a:ea typeface="新細明體"/>
              <a:cs typeface="新細明體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v>資產配置線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'表五資產配置線'!$D$3:$D$13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'表五資產配置線'!$C$3:$C$13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5032583"/>
        <c:axId val="25531200"/>
      </c:scatterChart>
      <c:valAx>
        <c:axId val="55032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風險(月標準差%)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25531200"/>
        <c:crosses val="autoZero"/>
        <c:crossBetween val="midCat"/>
        <c:dispUnits/>
      </c:valAx>
      <c:valAx>
        <c:axId val="25531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平均月報酬率(%)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in"/>
        <c:minorTickMark val="none"/>
        <c:tickLblPos val="nextTo"/>
        <c:crossAx val="550325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219</xdr:row>
      <xdr:rowOff>76200</xdr:rowOff>
    </xdr:from>
    <xdr:to>
      <xdr:col>10</xdr:col>
      <xdr:colOff>942975</xdr:colOff>
      <xdr:row>222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8524875" y="46005750"/>
          <a:ext cx="1419225" cy="752475"/>
        </a:xfrm>
        <a:prstGeom prst="wedgeRoundRectCallout">
          <a:avLst>
            <a:gd name="adj1" fmla="val -74833"/>
            <a:gd name="adj2" fmla="val -71518"/>
          </a:avLst>
        </a:prstGeom>
        <a:solidFill>
          <a:srgbClr val="FF0000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每期未調整，跟理論值不合</a:t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8</xdr:col>
      <xdr:colOff>95250</xdr:colOff>
      <xdr:row>10</xdr:row>
      <xdr:rowOff>85725</xdr:rowOff>
    </xdr:to>
    <xdr:graphicFrame>
      <xdr:nvGraphicFramePr>
        <xdr:cNvPr id="2" name="Chart 4"/>
        <xdr:cNvGraphicFramePr/>
      </xdr:nvGraphicFramePr>
      <xdr:xfrm>
        <a:off x="2886075" y="0"/>
        <a:ext cx="44196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1181100</xdr:colOff>
      <xdr:row>5</xdr:row>
      <xdr:rowOff>95250</xdr:rowOff>
    </xdr:from>
    <xdr:to>
      <xdr:col>2</xdr:col>
      <xdr:colOff>123825</xdr:colOff>
      <xdr:row>8</xdr:row>
      <xdr:rowOff>76200</xdr:rowOff>
    </xdr:to>
    <xdr:sp>
      <xdr:nvSpPr>
        <xdr:cNvPr id="3" name="AutoShape 7"/>
        <xdr:cNvSpPr>
          <a:spLocks/>
        </xdr:cNvSpPr>
      </xdr:nvSpPr>
      <xdr:spPr>
        <a:xfrm>
          <a:off x="1181100" y="1152525"/>
          <a:ext cx="1085850" cy="609600"/>
        </a:xfrm>
        <a:prstGeom prst="borderCallout3">
          <a:avLst>
            <a:gd name="adj1" fmla="val 41226"/>
            <a:gd name="adj2" fmla="val -217189"/>
            <a:gd name="adj3" fmla="val 84208"/>
            <a:gd name="adj4" fmla="val -179689"/>
            <a:gd name="adj5" fmla="val 84208"/>
            <a:gd name="adj6" fmla="val 57018"/>
          </a:avLst>
        </a:prstGeom>
        <a:solidFill>
          <a:srgbClr val="0000FF"/>
        </a:solidFill>
        <a:ln w="19050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黃色儲存格的比例可調整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28575</xdr:rowOff>
    </xdr:from>
    <xdr:to>
      <xdr:col>8</xdr:col>
      <xdr:colOff>238125</xdr:colOff>
      <xdr:row>10</xdr:row>
      <xdr:rowOff>152400</xdr:rowOff>
    </xdr:to>
    <xdr:graphicFrame>
      <xdr:nvGraphicFramePr>
        <xdr:cNvPr id="1" name="Chart 3"/>
        <xdr:cNvGraphicFramePr/>
      </xdr:nvGraphicFramePr>
      <xdr:xfrm>
        <a:off x="2457450" y="28575"/>
        <a:ext cx="4733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657225</xdr:colOff>
      <xdr:row>218</xdr:row>
      <xdr:rowOff>28575</xdr:rowOff>
    </xdr:from>
    <xdr:to>
      <xdr:col>13</xdr:col>
      <xdr:colOff>104775</xdr:colOff>
      <xdr:row>221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10172700" y="45739050"/>
          <a:ext cx="1419225" cy="752475"/>
        </a:xfrm>
        <a:prstGeom prst="wedgeRoundRectCallout">
          <a:avLst>
            <a:gd name="adj1" fmla="val -94296"/>
            <a:gd name="adj2" fmla="val -43671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每期調整比例後，跟理論值一樣</a:t>
          </a:r>
        </a:p>
      </xdr:txBody>
    </xdr:sp>
    <xdr:clientData/>
  </xdr:twoCellAnchor>
  <xdr:twoCellAnchor>
    <xdr:from>
      <xdr:col>0</xdr:col>
      <xdr:colOff>838200</xdr:colOff>
      <xdr:row>4</xdr:row>
      <xdr:rowOff>171450</xdr:rowOff>
    </xdr:from>
    <xdr:to>
      <xdr:col>1</xdr:col>
      <xdr:colOff>685800</xdr:colOff>
      <xdr:row>7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838200" y="1019175"/>
          <a:ext cx="1085850" cy="609600"/>
        </a:xfrm>
        <a:prstGeom prst="borderCallout3">
          <a:avLst>
            <a:gd name="adj1" fmla="val 62282"/>
            <a:gd name="adj2" fmla="val -193750"/>
            <a:gd name="adj3" fmla="val 81578"/>
            <a:gd name="adj4" fmla="val -175000"/>
            <a:gd name="adj5" fmla="val 81578"/>
            <a:gd name="adj6" fmla="val 57018"/>
          </a:avLst>
        </a:prstGeom>
        <a:solidFill>
          <a:srgbClr val="0000FF"/>
        </a:solidFill>
        <a:ln w="19050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黃色儲存格的比例可調整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</cdr:x>
      <cdr:y>0.5975</cdr:y>
    </cdr:from>
    <cdr:to>
      <cdr:x>0.45525</cdr:x>
      <cdr:y>0.6705</cdr:y>
    </cdr:to>
    <cdr:sp>
      <cdr:nvSpPr>
        <cdr:cNvPr id="1" name="TextBox 1"/>
        <cdr:cNvSpPr txBox="1">
          <a:spLocks noChangeArrowheads="1"/>
        </cdr:cNvSpPr>
      </cdr:nvSpPr>
      <cdr:spPr>
        <a:xfrm>
          <a:off x="1847850" y="2524125"/>
          <a:ext cx="447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新細明體"/>
              <a:ea typeface="新細明體"/>
              <a:cs typeface="新細明體"/>
            </a:rPr>
            <a:t>100%債
0%股</a:t>
          </a:r>
        </a:p>
      </cdr:txBody>
    </cdr:sp>
  </cdr:relSizeAnchor>
  <cdr:relSizeAnchor xmlns:cdr="http://schemas.openxmlformats.org/drawingml/2006/chartDrawing">
    <cdr:from>
      <cdr:x>0.2565</cdr:x>
      <cdr:y>0.52625</cdr:y>
    </cdr:from>
    <cdr:to>
      <cdr:x>0.3425</cdr:x>
      <cdr:y>0.61575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85875" y="2219325"/>
          <a:ext cx="4286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新細明體"/>
              <a:ea typeface="新細明體"/>
              <a:cs typeface="新細明體"/>
            </a:rPr>
            <a:t>90%債
10%股</a:t>
          </a:r>
        </a:p>
      </cdr:txBody>
    </cdr:sp>
  </cdr:relSizeAnchor>
  <cdr:relSizeAnchor xmlns:cdr="http://schemas.openxmlformats.org/drawingml/2006/chartDrawing">
    <cdr:from>
      <cdr:x>0.81075</cdr:x>
      <cdr:y>0.2235</cdr:y>
    </cdr:from>
    <cdr:to>
      <cdr:x>0.89925</cdr:x>
      <cdr:y>0.296</cdr:y>
    </cdr:to>
    <cdr:sp>
      <cdr:nvSpPr>
        <cdr:cNvPr id="3" name="TextBox 3"/>
        <cdr:cNvSpPr txBox="1">
          <a:spLocks noChangeArrowheads="1"/>
        </cdr:cNvSpPr>
      </cdr:nvSpPr>
      <cdr:spPr>
        <a:xfrm>
          <a:off x="4076700" y="942975"/>
          <a:ext cx="447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新細明體"/>
              <a:ea typeface="新細明體"/>
              <a:cs typeface="新細明體"/>
            </a:rPr>
            <a:t>0%債
100%股</a:t>
          </a:r>
        </a:p>
      </cdr:txBody>
    </cdr:sp>
  </cdr:relSizeAnchor>
  <cdr:relSizeAnchor xmlns:cdr="http://schemas.openxmlformats.org/drawingml/2006/chartDrawing">
    <cdr:from>
      <cdr:x>0.7225</cdr:x>
      <cdr:y>0.3075</cdr:y>
    </cdr:from>
    <cdr:to>
      <cdr:x>0.81075</cdr:x>
      <cdr:y>0.38</cdr:y>
    </cdr:to>
    <cdr:sp>
      <cdr:nvSpPr>
        <cdr:cNvPr id="4" name="TextBox 4"/>
        <cdr:cNvSpPr txBox="1">
          <a:spLocks noChangeArrowheads="1"/>
        </cdr:cNvSpPr>
      </cdr:nvSpPr>
      <cdr:spPr>
        <a:xfrm>
          <a:off x="3638550" y="1295400"/>
          <a:ext cx="447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新細明體"/>
              <a:ea typeface="新細明體"/>
              <a:cs typeface="新細明體"/>
            </a:rPr>
            <a:t>10%債
90%股</a:t>
          </a:r>
        </a:p>
      </cdr:txBody>
    </cdr:sp>
  </cdr:relSizeAnchor>
  <cdr:relSizeAnchor xmlns:cdr="http://schemas.openxmlformats.org/drawingml/2006/chartDrawing">
    <cdr:from>
      <cdr:x>0.62825</cdr:x>
      <cdr:y>0.25025</cdr:y>
    </cdr:from>
    <cdr:to>
      <cdr:x>0.7165</cdr:x>
      <cdr:y>0.32275</cdr:y>
    </cdr:to>
    <cdr:sp>
      <cdr:nvSpPr>
        <cdr:cNvPr id="5" name="TextBox 5"/>
        <cdr:cNvSpPr txBox="1">
          <a:spLocks noChangeArrowheads="1"/>
        </cdr:cNvSpPr>
      </cdr:nvSpPr>
      <cdr:spPr>
        <a:xfrm>
          <a:off x="3162300" y="1057275"/>
          <a:ext cx="447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新細明體"/>
              <a:ea typeface="新細明體"/>
              <a:cs typeface="新細明體"/>
            </a:rPr>
            <a:t>20%債
80%股</a:t>
          </a:r>
        </a:p>
      </cdr:txBody>
    </cdr:sp>
  </cdr:relSizeAnchor>
  <cdr:relSizeAnchor xmlns:cdr="http://schemas.openxmlformats.org/drawingml/2006/chartDrawing">
    <cdr:from>
      <cdr:x>0.62825</cdr:x>
      <cdr:y>0.36725</cdr:y>
    </cdr:from>
    <cdr:to>
      <cdr:x>0.7165</cdr:x>
      <cdr:y>0.44025</cdr:y>
    </cdr:to>
    <cdr:sp>
      <cdr:nvSpPr>
        <cdr:cNvPr id="6" name="TextBox 6"/>
        <cdr:cNvSpPr txBox="1">
          <a:spLocks noChangeArrowheads="1"/>
        </cdr:cNvSpPr>
      </cdr:nvSpPr>
      <cdr:spPr>
        <a:xfrm>
          <a:off x="3162300" y="1552575"/>
          <a:ext cx="447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新細明體"/>
              <a:ea typeface="新細明體"/>
              <a:cs typeface="新細明體"/>
            </a:rPr>
            <a:t>30%債
70%股</a:t>
          </a:r>
        </a:p>
      </cdr:txBody>
    </cdr:sp>
  </cdr:relSizeAnchor>
  <cdr:relSizeAnchor xmlns:cdr="http://schemas.openxmlformats.org/drawingml/2006/chartDrawing">
    <cdr:from>
      <cdr:x>0.4895</cdr:x>
      <cdr:y>0.322</cdr:y>
    </cdr:from>
    <cdr:to>
      <cdr:x>0.57775</cdr:x>
      <cdr:y>0.39525</cdr:y>
    </cdr:to>
    <cdr:sp>
      <cdr:nvSpPr>
        <cdr:cNvPr id="7" name="TextBox 7"/>
        <cdr:cNvSpPr txBox="1">
          <a:spLocks noChangeArrowheads="1"/>
        </cdr:cNvSpPr>
      </cdr:nvSpPr>
      <cdr:spPr>
        <a:xfrm>
          <a:off x="2457450" y="1352550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新細明體"/>
              <a:ea typeface="新細明體"/>
              <a:cs typeface="新細明體"/>
            </a:rPr>
            <a:t>40%債
60%股</a:t>
          </a:r>
        </a:p>
      </cdr:txBody>
    </cdr:sp>
  </cdr:relSizeAnchor>
  <cdr:relSizeAnchor xmlns:cdr="http://schemas.openxmlformats.org/drawingml/2006/chartDrawing">
    <cdr:from>
      <cdr:x>0.51775</cdr:x>
      <cdr:y>0.43</cdr:y>
    </cdr:from>
    <cdr:to>
      <cdr:x>0.60675</cdr:x>
      <cdr:y>0.503</cdr:y>
    </cdr:to>
    <cdr:sp>
      <cdr:nvSpPr>
        <cdr:cNvPr id="8" name="TextBox 8"/>
        <cdr:cNvSpPr txBox="1">
          <a:spLocks noChangeArrowheads="1"/>
        </cdr:cNvSpPr>
      </cdr:nvSpPr>
      <cdr:spPr>
        <a:xfrm>
          <a:off x="2600325" y="1809750"/>
          <a:ext cx="447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新細明體"/>
              <a:ea typeface="新細明體"/>
              <a:cs typeface="新細明體"/>
            </a:rPr>
            <a:t>50%債
50%股</a:t>
          </a:r>
        </a:p>
      </cdr:txBody>
    </cdr:sp>
  </cdr:relSizeAnchor>
  <cdr:relSizeAnchor xmlns:cdr="http://schemas.openxmlformats.org/drawingml/2006/chartDrawing">
    <cdr:from>
      <cdr:x>0.37675</cdr:x>
      <cdr:y>0.37925</cdr:y>
    </cdr:from>
    <cdr:to>
      <cdr:x>0.46575</cdr:x>
      <cdr:y>0.4525</cdr:y>
    </cdr:to>
    <cdr:sp>
      <cdr:nvSpPr>
        <cdr:cNvPr id="9" name="TextBox 9"/>
        <cdr:cNvSpPr txBox="1">
          <a:spLocks noChangeArrowheads="1"/>
        </cdr:cNvSpPr>
      </cdr:nvSpPr>
      <cdr:spPr>
        <a:xfrm>
          <a:off x="1895475" y="1600200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新細明體"/>
              <a:ea typeface="新細明體"/>
              <a:cs typeface="新細明體"/>
            </a:rPr>
            <a:t>60%債
40%股</a:t>
          </a:r>
        </a:p>
      </cdr:txBody>
    </cdr:sp>
  </cdr:relSizeAnchor>
  <cdr:relSizeAnchor xmlns:cdr="http://schemas.openxmlformats.org/drawingml/2006/chartDrawing">
    <cdr:from>
      <cdr:x>0.40125</cdr:x>
      <cdr:y>0.50175</cdr:y>
    </cdr:from>
    <cdr:to>
      <cdr:x>0.49025</cdr:x>
      <cdr:y>0.575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019300" y="2114550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新細明體"/>
              <a:ea typeface="新細明體"/>
              <a:cs typeface="新細明體"/>
            </a:rPr>
            <a:t>70%債
30%股</a:t>
          </a:r>
        </a:p>
      </cdr:txBody>
    </cdr:sp>
  </cdr:relSizeAnchor>
  <cdr:relSizeAnchor xmlns:cdr="http://schemas.openxmlformats.org/drawingml/2006/chartDrawing">
    <cdr:from>
      <cdr:x>0.28825</cdr:x>
      <cdr:y>0.45125</cdr:y>
    </cdr:from>
    <cdr:to>
      <cdr:x>0.3775</cdr:x>
      <cdr:y>0.525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47800" y="1905000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新細明體"/>
              <a:ea typeface="新細明體"/>
              <a:cs typeface="新細明體"/>
            </a:rPr>
            <a:t>80%債
20%股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57150</xdr:rowOff>
    </xdr:from>
    <xdr:to>
      <xdr:col>11</xdr:col>
      <xdr:colOff>485775</xdr:colOff>
      <xdr:row>20</xdr:row>
      <xdr:rowOff>76200</xdr:rowOff>
    </xdr:to>
    <xdr:graphicFrame>
      <xdr:nvGraphicFramePr>
        <xdr:cNvPr id="1" name="Chart 3"/>
        <xdr:cNvGraphicFramePr/>
      </xdr:nvGraphicFramePr>
      <xdr:xfrm>
        <a:off x="3533775" y="57150"/>
        <a:ext cx="50387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2"/>
  <sheetViews>
    <sheetView tabSelected="1" zoomScale="80" zoomScaleNormal="80" workbookViewId="0" topLeftCell="A1">
      <selection activeCell="A10" sqref="A10"/>
    </sheetView>
  </sheetViews>
  <sheetFormatPr defaultColWidth="9.00390625" defaultRowHeight="16.5"/>
  <cols>
    <col min="1" max="1" width="16.125" style="0" bestFit="1" customWidth="1"/>
    <col min="2" max="2" width="12.00390625" style="5" customWidth="1"/>
    <col min="3" max="3" width="10.875" style="5" customWidth="1"/>
    <col min="4" max="4" width="10.75390625" style="5" customWidth="1"/>
    <col min="5" max="5" width="11.625" style="2" customWidth="1"/>
    <col min="6" max="6" width="11.375" style="2" customWidth="1"/>
    <col min="7" max="7" width="10.125" style="0" customWidth="1"/>
    <col min="8" max="10" width="11.75390625" style="0" customWidth="1"/>
    <col min="11" max="11" width="16.75390625" style="0" bestFit="1" customWidth="1"/>
    <col min="12" max="12" width="14.625" style="0" bestFit="1" customWidth="1"/>
  </cols>
  <sheetData>
    <row r="1" spans="1:2" ht="16.5">
      <c r="A1" s="20" t="s">
        <v>14</v>
      </c>
      <c r="B1" s="23">
        <v>0.5</v>
      </c>
    </row>
    <row r="2" spans="1:2" ht="16.5">
      <c r="A2" s="21" t="s">
        <v>30</v>
      </c>
      <c r="B2" s="24">
        <f>1-B1</f>
        <v>0.5</v>
      </c>
    </row>
    <row r="3" spans="1:2" ht="17.25" thickBot="1">
      <c r="A3" s="22" t="s">
        <v>15</v>
      </c>
      <c r="B3" s="25">
        <f>CORREL(C15:C217,F15:F217)</f>
        <v>-0.13071160517247316</v>
      </c>
    </row>
    <row r="4" ht="16.5">
      <c r="A4" s="37"/>
    </row>
    <row r="5" ht="16.5">
      <c r="A5" s="37"/>
    </row>
    <row r="6" ht="16.5">
      <c r="A6" s="37"/>
    </row>
    <row r="7" ht="16.5">
      <c r="A7" s="37"/>
    </row>
    <row r="8" ht="16.5">
      <c r="A8" s="37"/>
    </row>
    <row r="9" ht="16.5">
      <c r="A9" s="37"/>
    </row>
    <row r="10" ht="16.5">
      <c r="A10" s="37"/>
    </row>
    <row r="11" ht="17.25" thickBot="1">
      <c r="A11" s="37"/>
    </row>
    <row r="12" spans="1:12" ht="16.5">
      <c r="A12" s="84" t="s">
        <v>16</v>
      </c>
      <c r="B12" s="30" t="s">
        <v>17</v>
      </c>
      <c r="C12" s="30"/>
      <c r="D12" s="19">
        <f>B1</f>
        <v>0.5</v>
      </c>
      <c r="E12" s="86" t="s">
        <v>18</v>
      </c>
      <c r="F12" s="86"/>
      <c r="G12" s="31">
        <f>B2</f>
        <v>0.5</v>
      </c>
      <c r="H12" s="82" t="s">
        <v>19</v>
      </c>
      <c r="I12" s="83"/>
      <c r="K12" s="77" t="s">
        <v>31</v>
      </c>
      <c r="L12" s="78"/>
    </row>
    <row r="13" spans="1:14" ht="16.5">
      <c r="A13" s="85"/>
      <c r="B13" s="6" t="s">
        <v>20</v>
      </c>
      <c r="C13" s="9" t="s">
        <v>21</v>
      </c>
      <c r="D13" s="9" t="s">
        <v>22</v>
      </c>
      <c r="E13" s="7" t="s">
        <v>20</v>
      </c>
      <c r="F13" s="56" t="s">
        <v>21</v>
      </c>
      <c r="G13" s="57" t="s">
        <v>22</v>
      </c>
      <c r="H13" s="28" t="s">
        <v>5</v>
      </c>
      <c r="I13" s="32" t="s">
        <v>11</v>
      </c>
      <c r="K13" s="64" t="s">
        <v>32</v>
      </c>
      <c r="L13" s="65" t="s">
        <v>33</v>
      </c>
      <c r="M13" s="8"/>
      <c r="N13" s="8"/>
    </row>
    <row r="14" spans="1:12" ht="16.5">
      <c r="A14" s="1">
        <v>33240</v>
      </c>
      <c r="B14" s="3">
        <v>5.23</v>
      </c>
      <c r="C14" s="10" t="s">
        <v>23</v>
      </c>
      <c r="D14" s="13">
        <f>100*D12</f>
        <v>50</v>
      </c>
      <c r="E14" s="3">
        <v>1.2941</v>
      </c>
      <c r="F14" s="58" t="s">
        <v>23</v>
      </c>
      <c r="G14" s="59">
        <f>100*G12</f>
        <v>50</v>
      </c>
      <c r="H14" s="29">
        <f aca="true" t="shared" si="0" ref="H14:H77">D14+G14</f>
        <v>100</v>
      </c>
      <c r="I14" s="33"/>
      <c r="K14" s="42">
        <v>100</v>
      </c>
      <c r="L14" s="43">
        <v>100</v>
      </c>
    </row>
    <row r="15" spans="1:12" ht="16.5">
      <c r="A15" s="1">
        <v>33270</v>
      </c>
      <c r="B15" s="3">
        <v>5.269000000000004</v>
      </c>
      <c r="C15" s="38">
        <f aca="true" t="shared" si="1" ref="C15:C78">(B15-B14)/B14</f>
        <v>0.007456978967495842</v>
      </c>
      <c r="D15" s="13">
        <f>D14*(1+C15)</f>
        <v>50.372848948374795</v>
      </c>
      <c r="E15" s="3">
        <v>1.2885</v>
      </c>
      <c r="F15" s="60">
        <f aca="true" t="shared" si="2" ref="F15:F78">(E15-E14)/E14</f>
        <v>-0.004327331736341897</v>
      </c>
      <c r="G15" s="59">
        <f>G14*(1+F15)</f>
        <v>49.783633413182905</v>
      </c>
      <c r="H15" s="29">
        <f t="shared" si="0"/>
        <v>100.15648236155769</v>
      </c>
      <c r="I15" s="39">
        <f aca="true" t="shared" si="3" ref="I15:I78">(H15-H14)/H14</f>
        <v>0.0015648236155769268</v>
      </c>
      <c r="J15" s="40"/>
      <c r="K15" s="42">
        <f aca="true" t="shared" si="4" ref="K15:K78">K14*(1+C15)</f>
        <v>100.74569789674959</v>
      </c>
      <c r="L15" s="43">
        <f aca="true" t="shared" si="5" ref="L15:L78">L14*(1+F15)</f>
        <v>99.56726682636581</v>
      </c>
    </row>
    <row r="16" spans="1:12" ht="16.5">
      <c r="A16" s="1">
        <v>33298</v>
      </c>
      <c r="B16" s="3">
        <v>5.23</v>
      </c>
      <c r="C16" s="38">
        <f t="shared" si="1"/>
        <v>-0.0074017840197387035</v>
      </c>
      <c r="D16" s="13">
        <f aca="true" t="shared" si="6" ref="D16:D79">D15*(1+C16)</f>
        <v>50.00000000000001</v>
      </c>
      <c r="E16" s="3">
        <v>1.4086</v>
      </c>
      <c r="F16" s="60">
        <f t="shared" si="2"/>
        <v>0.09320915793558408</v>
      </c>
      <c r="G16" s="59">
        <f aca="true" t="shared" si="7" ref="G16:G79">G15*(1+F16)</f>
        <v>54.42392396259949</v>
      </c>
      <c r="H16" s="29">
        <f t="shared" si="0"/>
        <v>104.4239239625995</v>
      </c>
      <c r="I16" s="39">
        <f t="shared" si="3"/>
        <v>0.04260774240889025</v>
      </c>
      <c r="J16" s="40"/>
      <c r="K16" s="42">
        <f t="shared" si="4"/>
        <v>100.00000000000001</v>
      </c>
      <c r="L16" s="43">
        <f t="shared" si="5"/>
        <v>108.84784792519898</v>
      </c>
    </row>
    <row r="17" spans="1:12" ht="16.5">
      <c r="A17" s="1">
        <v>33329</v>
      </c>
      <c r="B17" s="3">
        <v>5.244000000000002</v>
      </c>
      <c r="C17" s="38">
        <f t="shared" si="1"/>
        <v>0.002676864244742258</v>
      </c>
      <c r="D17" s="13">
        <f t="shared" si="6"/>
        <v>50.133843212237124</v>
      </c>
      <c r="E17" s="3">
        <v>1.426</v>
      </c>
      <c r="F17" s="60">
        <f t="shared" si="2"/>
        <v>0.012352690614794732</v>
      </c>
      <c r="G17" s="59">
        <f t="shared" si="7"/>
        <v>55.0962058573526</v>
      </c>
      <c r="H17" s="29">
        <f t="shared" si="0"/>
        <v>105.23004906958973</v>
      </c>
      <c r="I17" s="39">
        <f t="shared" si="3"/>
        <v>0.007719735826810575</v>
      </c>
      <c r="J17" s="40"/>
      <c r="K17" s="42">
        <f t="shared" si="4"/>
        <v>100.26768642447425</v>
      </c>
      <c r="L17" s="43">
        <f t="shared" si="5"/>
        <v>110.1924117147052</v>
      </c>
    </row>
    <row r="18" spans="1:12" ht="16.5">
      <c r="A18" s="1">
        <v>33359</v>
      </c>
      <c r="B18" s="3">
        <v>5.3310000000000075</v>
      </c>
      <c r="C18" s="38">
        <f t="shared" si="1"/>
        <v>0.016590389016019266</v>
      </c>
      <c r="D18" s="13">
        <f t="shared" si="6"/>
        <v>50.96558317399626</v>
      </c>
      <c r="E18" s="3">
        <v>1.424</v>
      </c>
      <c r="F18" s="60">
        <f t="shared" si="2"/>
        <v>-0.0014025245441795244</v>
      </c>
      <c r="G18" s="59">
        <f t="shared" si="7"/>
        <v>55.018932076346495</v>
      </c>
      <c r="H18" s="29">
        <f t="shared" si="0"/>
        <v>105.98451525034275</v>
      </c>
      <c r="I18" s="39">
        <f t="shared" si="3"/>
        <v>0.0071696838253310245</v>
      </c>
      <c r="J18" s="40"/>
      <c r="K18" s="42">
        <f t="shared" si="4"/>
        <v>101.93116634799252</v>
      </c>
      <c r="L18" s="43">
        <f t="shared" si="5"/>
        <v>110.03786415269299</v>
      </c>
    </row>
    <row r="19" spans="1:12" ht="16.5">
      <c r="A19" s="1">
        <v>33392</v>
      </c>
      <c r="B19" s="3">
        <v>5.319318005432678</v>
      </c>
      <c r="C19" s="38">
        <f t="shared" si="1"/>
        <v>-0.0021913326894258483</v>
      </c>
      <c r="D19" s="13">
        <f t="shared" si="6"/>
        <v>50.853900625551425</v>
      </c>
      <c r="E19" s="3">
        <v>1.4434</v>
      </c>
      <c r="F19" s="60">
        <f t="shared" si="2"/>
        <v>0.013623595505618038</v>
      </c>
      <c r="G19" s="59">
        <f t="shared" si="7"/>
        <v>55.76848775210571</v>
      </c>
      <c r="H19" s="29">
        <f t="shared" si="0"/>
        <v>106.62238837765713</v>
      </c>
      <c r="I19" s="39">
        <f t="shared" si="3"/>
        <v>0.006018550217526382</v>
      </c>
      <c r="J19" s="40"/>
      <c r="K19" s="42">
        <f t="shared" si="4"/>
        <v>101.70780125110285</v>
      </c>
      <c r="L19" s="43">
        <f t="shared" si="5"/>
        <v>111.53697550421143</v>
      </c>
    </row>
    <row r="20" spans="1:12" ht="16.5">
      <c r="A20" s="1">
        <v>33420</v>
      </c>
      <c r="B20" s="3">
        <v>5.293420644159881</v>
      </c>
      <c r="C20" s="38">
        <f t="shared" si="1"/>
        <v>-0.0048685491723464945</v>
      </c>
      <c r="D20" s="13">
        <f t="shared" si="6"/>
        <v>50.60631590975031</v>
      </c>
      <c r="E20" s="3">
        <v>1.4066</v>
      </c>
      <c r="F20" s="60">
        <f t="shared" si="2"/>
        <v>-0.025495358182070074</v>
      </c>
      <c r="G20" s="59">
        <f t="shared" si="7"/>
        <v>54.34665018159339</v>
      </c>
      <c r="H20" s="29">
        <f t="shared" si="0"/>
        <v>104.9529660913437</v>
      </c>
      <c r="I20" s="39">
        <f t="shared" si="3"/>
        <v>-0.015657333433578047</v>
      </c>
      <c r="J20" s="40"/>
      <c r="K20" s="42">
        <f t="shared" si="4"/>
        <v>101.21263181950061</v>
      </c>
      <c r="L20" s="43">
        <f t="shared" si="5"/>
        <v>108.69330036318678</v>
      </c>
    </row>
    <row r="21" spans="1:12" ht="16.5">
      <c r="A21" s="1">
        <v>33451</v>
      </c>
      <c r="B21" s="3">
        <v>5.371112727978269</v>
      </c>
      <c r="C21" s="38">
        <f t="shared" si="1"/>
        <v>0.014677103718198494</v>
      </c>
      <c r="D21" s="13">
        <f t="shared" si="6"/>
        <v>51.34907005715363</v>
      </c>
      <c r="E21" s="3">
        <v>1.3943</v>
      </c>
      <c r="F21" s="60">
        <f t="shared" si="2"/>
        <v>-0.008744490260201888</v>
      </c>
      <c r="G21" s="59">
        <f t="shared" si="7"/>
        <v>53.87141642840585</v>
      </c>
      <c r="H21" s="29">
        <f t="shared" si="0"/>
        <v>105.22048648555949</v>
      </c>
      <c r="I21" s="39">
        <f t="shared" si="3"/>
        <v>0.0025489550622415243</v>
      </c>
      <c r="J21" s="40"/>
      <c r="K21" s="42">
        <f t="shared" si="4"/>
        <v>102.69814011430726</v>
      </c>
      <c r="L21" s="43">
        <f t="shared" si="5"/>
        <v>107.7428328568117</v>
      </c>
    </row>
    <row r="22" spans="1:12" ht="16.5">
      <c r="A22" s="1">
        <v>33483</v>
      </c>
      <c r="B22" s="3">
        <v>5.514066162204112</v>
      </c>
      <c r="C22" s="38">
        <f t="shared" si="1"/>
        <v>0.026615236258437647</v>
      </c>
      <c r="D22" s="13">
        <f t="shared" si="6"/>
        <v>52.715737688375846</v>
      </c>
      <c r="E22" s="3">
        <v>1.4035</v>
      </c>
      <c r="F22" s="60">
        <f t="shared" si="2"/>
        <v>0.006598293050276034</v>
      </c>
      <c r="G22" s="59">
        <f t="shared" si="7"/>
        <v>54.22687582103392</v>
      </c>
      <c r="H22" s="29">
        <f t="shared" si="0"/>
        <v>106.94261350940977</v>
      </c>
      <c r="I22" s="39">
        <f t="shared" si="3"/>
        <v>0.016366841490384313</v>
      </c>
      <c r="J22" s="40"/>
      <c r="K22" s="42">
        <f t="shared" si="4"/>
        <v>105.43147537675169</v>
      </c>
      <c r="L22" s="43">
        <f t="shared" si="5"/>
        <v>108.45375164206784</v>
      </c>
    </row>
    <row r="23" spans="1:12" ht="16.5">
      <c r="A23" s="1">
        <v>33512</v>
      </c>
      <c r="B23" s="3">
        <v>5.6549478075281305</v>
      </c>
      <c r="C23" s="38">
        <f t="shared" si="1"/>
        <v>0.02554950216043554</v>
      </c>
      <c r="D23" s="13">
        <f t="shared" si="6"/>
        <v>54.06259854233396</v>
      </c>
      <c r="E23" s="3">
        <v>1.3457</v>
      </c>
      <c r="F23" s="60">
        <f t="shared" si="2"/>
        <v>-0.04118275739223375</v>
      </c>
      <c r="G23" s="59">
        <f t="shared" si="7"/>
        <v>51.993663549957496</v>
      </c>
      <c r="H23" s="29">
        <f t="shared" si="0"/>
        <v>106.05626209229146</v>
      </c>
      <c r="I23" s="39">
        <f t="shared" si="3"/>
        <v>-0.008288103198827439</v>
      </c>
      <c r="J23" s="40"/>
      <c r="K23" s="42">
        <f t="shared" si="4"/>
        <v>108.12519708466792</v>
      </c>
      <c r="L23" s="43">
        <f t="shared" si="5"/>
        <v>103.98732709991499</v>
      </c>
    </row>
    <row r="24" spans="1:12" ht="16.5">
      <c r="A24" s="1">
        <v>33543</v>
      </c>
      <c r="B24" s="3">
        <v>5.705706635622814</v>
      </c>
      <c r="C24" s="38">
        <f t="shared" si="1"/>
        <v>0.008976002930939708</v>
      </c>
      <c r="D24" s="13">
        <f t="shared" si="6"/>
        <v>54.54786458530417</v>
      </c>
      <c r="E24" s="3">
        <v>1.3329</v>
      </c>
      <c r="F24" s="60">
        <f t="shared" si="2"/>
        <v>-0.009511778256669335</v>
      </c>
      <c r="G24" s="59">
        <f t="shared" si="7"/>
        <v>51.49911135151843</v>
      </c>
      <c r="H24" s="29">
        <f t="shared" si="0"/>
        <v>106.0469759368226</v>
      </c>
      <c r="I24" s="39">
        <f t="shared" si="3"/>
        <v>-8.755876631571155E-05</v>
      </c>
      <c r="J24" s="40"/>
      <c r="K24" s="42">
        <f t="shared" si="4"/>
        <v>109.09572917060834</v>
      </c>
      <c r="L24" s="43">
        <f t="shared" si="5"/>
        <v>102.99822270303686</v>
      </c>
    </row>
    <row r="25" spans="1:12" ht="16.5">
      <c r="A25" s="1">
        <v>33574</v>
      </c>
      <c r="B25" s="3">
        <v>5.79987008341467</v>
      </c>
      <c r="C25" s="38">
        <f t="shared" si="1"/>
        <v>0.016503380528532466</v>
      </c>
      <c r="D25" s="13">
        <f t="shared" si="6"/>
        <v>55.448088751574296</v>
      </c>
      <c r="E25" s="3">
        <v>1.2522</v>
      </c>
      <c r="F25" s="60">
        <f t="shared" si="2"/>
        <v>-0.06054467702003151</v>
      </c>
      <c r="G25" s="59">
        <f t="shared" si="7"/>
        <v>48.38111428792211</v>
      </c>
      <c r="H25" s="29">
        <f t="shared" si="0"/>
        <v>103.8292030394964</v>
      </c>
      <c r="I25" s="39">
        <f t="shared" si="3"/>
        <v>-0.0209131177738386</v>
      </c>
      <c r="J25" s="40"/>
      <c r="K25" s="42">
        <f t="shared" si="4"/>
        <v>110.89617750314859</v>
      </c>
      <c r="L25" s="43">
        <f t="shared" si="5"/>
        <v>96.76222857584422</v>
      </c>
    </row>
    <row r="26" spans="1:12" ht="16.5">
      <c r="A26" s="1">
        <v>33605</v>
      </c>
      <c r="B26" s="3">
        <v>6.000605916396076</v>
      </c>
      <c r="C26" s="38">
        <f t="shared" si="1"/>
        <v>0.03461040162872449</v>
      </c>
      <c r="D26" s="13">
        <f t="shared" si="6"/>
        <v>57.367169372811446</v>
      </c>
      <c r="E26" s="3">
        <v>1.2956</v>
      </c>
      <c r="F26" s="60">
        <f t="shared" si="2"/>
        <v>0.034659000159718976</v>
      </c>
      <c r="G26" s="59">
        <f t="shared" si="7"/>
        <v>50.05795533575458</v>
      </c>
      <c r="H26" s="29">
        <f t="shared" si="0"/>
        <v>107.42512470856602</v>
      </c>
      <c r="I26" s="39">
        <f t="shared" si="3"/>
        <v>0.034633047002217</v>
      </c>
      <c r="J26" s="40"/>
      <c r="K26" s="42">
        <f t="shared" si="4"/>
        <v>114.73433874562289</v>
      </c>
      <c r="L26" s="43">
        <f t="shared" si="5"/>
        <v>100.11591067150916</v>
      </c>
    </row>
    <row r="27" spans="1:12" ht="16.5">
      <c r="A27" s="1">
        <v>33637</v>
      </c>
      <c r="B27" s="3">
        <v>5.895407458469991</v>
      </c>
      <c r="C27" s="38">
        <f t="shared" si="1"/>
        <v>-0.0175313059033988</v>
      </c>
      <c r="D27" s="13">
        <f t="shared" si="6"/>
        <v>56.3614479777246</v>
      </c>
      <c r="E27" s="3">
        <v>1.3467</v>
      </c>
      <c r="F27" s="60">
        <f t="shared" si="2"/>
        <v>0.03944118555109596</v>
      </c>
      <c r="G27" s="59">
        <f t="shared" si="7"/>
        <v>52.032300440460546</v>
      </c>
      <c r="H27" s="29">
        <f t="shared" si="0"/>
        <v>108.39374841818514</v>
      </c>
      <c r="I27" s="39">
        <f t="shared" si="3"/>
        <v>0.009016733396837156</v>
      </c>
      <c r="J27" s="40"/>
      <c r="K27" s="42">
        <f t="shared" si="4"/>
        <v>112.7228959554492</v>
      </c>
      <c r="L27" s="43">
        <f t="shared" si="5"/>
        <v>104.06460088092109</v>
      </c>
    </row>
    <row r="28" spans="1:12" ht="16.5">
      <c r="A28" s="1">
        <v>33665</v>
      </c>
      <c r="B28" s="3">
        <v>5.917949985168437</v>
      </c>
      <c r="C28" s="38">
        <f t="shared" si="1"/>
        <v>0.0038237436270937117</v>
      </c>
      <c r="D28" s="13">
        <f t="shared" si="6"/>
        <v>56.576959705243205</v>
      </c>
      <c r="E28" s="3">
        <v>1.3887</v>
      </c>
      <c r="F28" s="60">
        <f t="shared" si="2"/>
        <v>0.03118734684785033</v>
      </c>
      <c r="G28" s="59">
        <f t="shared" si="7"/>
        <v>53.65504984158874</v>
      </c>
      <c r="H28" s="29">
        <f t="shared" si="0"/>
        <v>110.23200954683195</v>
      </c>
      <c r="I28" s="39">
        <f t="shared" si="3"/>
        <v>0.01695910654879062</v>
      </c>
      <c r="J28" s="40"/>
      <c r="K28" s="42">
        <f t="shared" si="4"/>
        <v>113.15391941048641</v>
      </c>
      <c r="L28" s="43">
        <f t="shared" si="5"/>
        <v>107.31009968317748</v>
      </c>
    </row>
    <row r="29" spans="1:12" ht="16.5">
      <c r="A29" s="1">
        <v>33695</v>
      </c>
      <c r="B29" s="3">
        <v>5.886819829251535</v>
      </c>
      <c r="C29" s="38">
        <f t="shared" si="1"/>
        <v>-0.005260293850897708</v>
      </c>
      <c r="D29" s="13">
        <f t="shared" si="6"/>
        <v>56.279348272003226</v>
      </c>
      <c r="E29" s="3">
        <v>1.4061</v>
      </c>
      <c r="F29" s="60">
        <f t="shared" si="2"/>
        <v>0.012529704039749305</v>
      </c>
      <c r="G29" s="59">
        <f t="shared" si="7"/>
        <v>54.327331736341854</v>
      </c>
      <c r="H29" s="29">
        <f t="shared" si="0"/>
        <v>110.60668000834508</v>
      </c>
      <c r="I29" s="39">
        <f t="shared" si="3"/>
        <v>0.003398926165398039</v>
      </c>
      <c r="J29" s="40"/>
      <c r="K29" s="42">
        <f t="shared" si="4"/>
        <v>112.55869654400645</v>
      </c>
      <c r="L29" s="43">
        <f t="shared" si="5"/>
        <v>108.65466347268371</v>
      </c>
    </row>
    <row r="30" spans="1:12" ht="16.5">
      <c r="A30" s="1">
        <v>33725</v>
      </c>
      <c r="B30" s="3">
        <v>5.9061419949930585</v>
      </c>
      <c r="C30" s="38">
        <f t="shared" si="1"/>
        <v>0.003282275711159335</v>
      </c>
      <c r="D30" s="13">
        <f t="shared" si="6"/>
        <v>56.4640726098763</v>
      </c>
      <c r="E30" s="3">
        <v>1.4291</v>
      </c>
      <c r="F30" s="60">
        <f t="shared" si="2"/>
        <v>0.01635730033425797</v>
      </c>
      <c r="G30" s="59">
        <f t="shared" si="7"/>
        <v>55.215980217912055</v>
      </c>
      <c r="H30" s="29">
        <f t="shared" si="0"/>
        <v>111.68005282778836</v>
      </c>
      <c r="I30" s="39">
        <f t="shared" si="3"/>
        <v>0.009704412241306713</v>
      </c>
      <c r="J30" s="40"/>
      <c r="K30" s="42">
        <f t="shared" si="4"/>
        <v>112.9281452197526</v>
      </c>
      <c r="L30" s="43">
        <f t="shared" si="5"/>
        <v>110.43196043582411</v>
      </c>
    </row>
    <row r="31" spans="1:12" ht="16.5">
      <c r="A31" s="1">
        <v>33756</v>
      </c>
      <c r="B31" s="3">
        <v>6.014095234090704</v>
      </c>
      <c r="C31" s="38">
        <f t="shared" si="1"/>
        <v>0.018278131340080106</v>
      </c>
      <c r="D31" s="13">
        <f t="shared" si="6"/>
        <v>57.49613034503544</v>
      </c>
      <c r="E31" s="3">
        <v>1.449</v>
      </c>
      <c r="F31" s="60">
        <f t="shared" si="2"/>
        <v>0.013924847806311685</v>
      </c>
      <c r="G31" s="59">
        <f t="shared" si="7"/>
        <v>55.984854338922794</v>
      </c>
      <c r="H31" s="29">
        <f t="shared" si="0"/>
        <v>113.48098468395824</v>
      </c>
      <c r="I31" s="39">
        <f t="shared" si="3"/>
        <v>0.016125814866392793</v>
      </c>
      <c r="J31" s="40"/>
      <c r="K31" s="42">
        <f t="shared" si="4"/>
        <v>114.99226069007088</v>
      </c>
      <c r="L31" s="43">
        <f t="shared" si="5"/>
        <v>111.96970867784559</v>
      </c>
    </row>
    <row r="32" spans="1:12" ht="16.5">
      <c r="A32" s="1">
        <v>33786</v>
      </c>
      <c r="B32" s="3">
        <v>6.149467857441086</v>
      </c>
      <c r="C32" s="38">
        <f t="shared" si="1"/>
        <v>0.022509225092250954</v>
      </c>
      <c r="D32" s="13">
        <f t="shared" si="6"/>
        <v>58.79032368490524</v>
      </c>
      <c r="E32" s="3">
        <v>1.3682</v>
      </c>
      <c r="F32" s="60">
        <f t="shared" si="2"/>
        <v>-0.05576259489302966</v>
      </c>
      <c r="G32" s="59">
        <f t="shared" si="7"/>
        <v>52.86299358627617</v>
      </c>
      <c r="H32" s="29">
        <f t="shared" si="0"/>
        <v>111.65331727118141</v>
      </c>
      <c r="I32" s="39">
        <f t="shared" si="3"/>
        <v>-0.016105494835692888</v>
      </c>
      <c r="J32" s="40"/>
      <c r="K32" s="42">
        <f t="shared" si="4"/>
        <v>117.58064736981048</v>
      </c>
      <c r="L32" s="43">
        <f t="shared" si="5"/>
        <v>105.72598717255234</v>
      </c>
    </row>
    <row r="33" spans="1:12" ht="16.5">
      <c r="A33" s="1">
        <v>33819</v>
      </c>
      <c r="B33" s="3">
        <v>6.343649899132208</v>
      </c>
      <c r="C33" s="38">
        <f t="shared" si="1"/>
        <v>0.03157704799711322</v>
      </c>
      <c r="D33" s="13">
        <f t="shared" si="6"/>
        <v>60.64674855766931</v>
      </c>
      <c r="E33" s="3">
        <v>1.3089</v>
      </c>
      <c r="F33" s="60">
        <f t="shared" si="2"/>
        <v>-0.043341616722701454</v>
      </c>
      <c r="G33" s="59">
        <f t="shared" si="7"/>
        <v>50.571825979445165</v>
      </c>
      <c r="H33" s="29">
        <f t="shared" si="0"/>
        <v>111.21857453711448</v>
      </c>
      <c r="I33" s="39">
        <f t="shared" si="3"/>
        <v>-0.0038936839915918947</v>
      </c>
      <c r="J33" s="40"/>
      <c r="K33" s="42">
        <f t="shared" si="4"/>
        <v>121.29349711533862</v>
      </c>
      <c r="L33" s="43">
        <f t="shared" si="5"/>
        <v>101.14365195889033</v>
      </c>
    </row>
    <row r="34" spans="1:12" ht="16.5">
      <c r="A34" s="1">
        <v>33848</v>
      </c>
      <c r="B34" s="3">
        <v>6.388034365804463</v>
      </c>
      <c r="C34" s="38">
        <f t="shared" si="1"/>
        <v>0.006996676578625051</v>
      </c>
      <c r="D34" s="13">
        <f t="shared" si="6"/>
        <v>61.07107424287253</v>
      </c>
      <c r="E34" s="3">
        <v>1.2138</v>
      </c>
      <c r="F34" s="60">
        <f t="shared" si="2"/>
        <v>-0.0726564290625716</v>
      </c>
      <c r="G34" s="59">
        <f t="shared" si="7"/>
        <v>46.89745769260489</v>
      </c>
      <c r="H34" s="29">
        <f t="shared" si="0"/>
        <v>107.96853193547742</v>
      </c>
      <c r="I34" s="39">
        <f t="shared" si="3"/>
        <v>-0.029222120631949827</v>
      </c>
      <c r="J34" s="40"/>
      <c r="K34" s="42">
        <f t="shared" si="4"/>
        <v>122.14214848574505</v>
      </c>
      <c r="L34" s="43">
        <f t="shared" si="5"/>
        <v>93.79491538520978</v>
      </c>
    </row>
    <row r="35" spans="1:12" ht="16.5">
      <c r="A35" s="1">
        <v>33878</v>
      </c>
      <c r="B35" s="3">
        <v>6.500105144151914</v>
      </c>
      <c r="C35" s="38">
        <f t="shared" si="1"/>
        <v>0.017543859649123413</v>
      </c>
      <c r="D35" s="13">
        <f t="shared" si="6"/>
        <v>62.14249659801067</v>
      </c>
      <c r="E35" s="3">
        <v>1.1857</v>
      </c>
      <c r="F35" s="60">
        <f t="shared" si="2"/>
        <v>-0.023150436645246346</v>
      </c>
      <c r="G35" s="59">
        <f t="shared" si="7"/>
        <v>45.81176106946912</v>
      </c>
      <c r="H35" s="29">
        <f t="shared" si="0"/>
        <v>107.9542576674798</v>
      </c>
      <c r="I35" s="39">
        <f t="shared" si="3"/>
        <v>-0.00013220766960276225</v>
      </c>
      <c r="J35" s="40"/>
      <c r="K35" s="42">
        <f t="shared" si="4"/>
        <v>124.28499319602135</v>
      </c>
      <c r="L35" s="43">
        <f t="shared" si="5"/>
        <v>91.62352213893824</v>
      </c>
    </row>
    <row r="36" spans="1:12" ht="16.5">
      <c r="A36" s="1">
        <v>33910</v>
      </c>
      <c r="B36" s="3">
        <v>6.323676889129695</v>
      </c>
      <c r="C36" s="38">
        <f t="shared" si="1"/>
        <v>-0.027142369409354838</v>
      </c>
      <c r="D36" s="13">
        <f t="shared" si="6"/>
        <v>60.45580199932789</v>
      </c>
      <c r="E36" s="3">
        <v>1.1836</v>
      </c>
      <c r="F36" s="60">
        <f t="shared" si="2"/>
        <v>-0.001771105675971992</v>
      </c>
      <c r="G36" s="59">
        <f t="shared" si="7"/>
        <v>45.730623599412716</v>
      </c>
      <c r="H36" s="29">
        <f t="shared" si="0"/>
        <v>106.18642559874061</v>
      </c>
      <c r="I36" s="39">
        <f t="shared" si="3"/>
        <v>-0.016375751238866833</v>
      </c>
      <c r="J36" s="40"/>
      <c r="K36" s="42">
        <f t="shared" si="4"/>
        <v>120.91160399865578</v>
      </c>
      <c r="L36" s="43">
        <f t="shared" si="5"/>
        <v>91.46124719882543</v>
      </c>
    </row>
    <row r="37" spans="1:12" ht="16.5">
      <c r="A37" s="1">
        <v>33939</v>
      </c>
      <c r="B37" s="3">
        <v>6.302127461165445</v>
      </c>
      <c r="C37" s="38">
        <f t="shared" si="1"/>
        <v>-0.0034077370400270165</v>
      </c>
      <c r="D37" s="13">
        <f t="shared" si="6"/>
        <v>60.249784523570234</v>
      </c>
      <c r="E37" s="3">
        <v>1.1658</v>
      </c>
      <c r="F37" s="60">
        <f t="shared" si="2"/>
        <v>-0.015038864481243695</v>
      </c>
      <c r="G37" s="59">
        <f t="shared" si="7"/>
        <v>45.04288694845838</v>
      </c>
      <c r="H37" s="29">
        <f t="shared" si="0"/>
        <v>105.29267147202862</v>
      </c>
      <c r="I37" s="39">
        <f t="shared" si="3"/>
        <v>-0.008416839738907238</v>
      </c>
      <c r="J37" s="40"/>
      <c r="K37" s="42">
        <f t="shared" si="4"/>
        <v>120.49956904714047</v>
      </c>
      <c r="L37" s="43">
        <f t="shared" si="5"/>
        <v>90.08577389691676</v>
      </c>
    </row>
    <row r="38" spans="1:12" ht="16.5">
      <c r="A38" s="1">
        <v>33973</v>
      </c>
      <c r="B38" s="3">
        <v>6.443851038456795</v>
      </c>
      <c r="C38" s="38">
        <f t="shared" si="1"/>
        <v>0.022488211824446484</v>
      </c>
      <c r="D38" s="13">
        <f t="shared" si="6"/>
        <v>61.60469444031354</v>
      </c>
      <c r="E38" s="3">
        <v>1.1842</v>
      </c>
      <c r="F38" s="60">
        <f t="shared" si="2"/>
        <v>0.01578315319951962</v>
      </c>
      <c r="G38" s="59">
        <f t="shared" si="7"/>
        <v>45.75380573371454</v>
      </c>
      <c r="H38" s="29">
        <f t="shared" si="0"/>
        <v>107.35850017402808</v>
      </c>
      <c r="I38" s="39">
        <f t="shared" si="3"/>
        <v>0.01961987166930473</v>
      </c>
      <c r="J38" s="40"/>
      <c r="K38" s="42">
        <f t="shared" si="4"/>
        <v>123.20938888062707</v>
      </c>
      <c r="L38" s="43">
        <f t="shared" si="5"/>
        <v>91.50761146742909</v>
      </c>
    </row>
    <row r="39" spans="1:12" ht="16.5">
      <c r="A39" s="1">
        <v>34001</v>
      </c>
      <c r="B39" s="3">
        <v>6.571859430848983</v>
      </c>
      <c r="C39" s="38">
        <f t="shared" si="1"/>
        <v>0.01986520042568279</v>
      </c>
      <c r="D39" s="13">
        <f t="shared" si="6"/>
        <v>62.82848404253331</v>
      </c>
      <c r="E39" s="3">
        <v>1.2251</v>
      </c>
      <c r="F39" s="60">
        <f t="shared" si="2"/>
        <v>0.034538084782975986</v>
      </c>
      <c r="G39" s="59">
        <f t="shared" si="7"/>
        <v>47.334054555289384</v>
      </c>
      <c r="H39" s="29">
        <f t="shared" si="0"/>
        <v>110.1625385978227</v>
      </c>
      <c r="I39" s="39">
        <f t="shared" si="3"/>
        <v>0.02611845749753655</v>
      </c>
      <c r="J39" s="40"/>
      <c r="K39" s="42">
        <f t="shared" si="4"/>
        <v>125.65696808506662</v>
      </c>
      <c r="L39" s="43">
        <f t="shared" si="5"/>
        <v>94.66810911057877</v>
      </c>
    </row>
    <row r="40" spans="1:12" ht="16.5">
      <c r="A40" s="1">
        <v>34029</v>
      </c>
      <c r="B40" s="3">
        <v>6.727298193039498</v>
      </c>
      <c r="C40" s="38">
        <f t="shared" si="1"/>
        <v>0.023652173913043518</v>
      </c>
      <c r="D40" s="13">
        <f t="shared" si="6"/>
        <v>64.31451427380019</v>
      </c>
      <c r="E40" s="3">
        <v>1.2782</v>
      </c>
      <c r="F40" s="60">
        <f t="shared" si="2"/>
        <v>0.043343400538731466</v>
      </c>
      <c r="G40" s="59">
        <f t="shared" si="7"/>
        <v>49.38567344100146</v>
      </c>
      <c r="H40" s="29">
        <f t="shared" si="0"/>
        <v>113.70018771480164</v>
      </c>
      <c r="I40" s="39">
        <f t="shared" si="3"/>
        <v>0.032112995597296995</v>
      </c>
      <c r="J40" s="40"/>
      <c r="K40" s="42">
        <f t="shared" si="4"/>
        <v>128.62902854760037</v>
      </c>
      <c r="L40" s="43">
        <f t="shared" si="5"/>
        <v>98.77134688200292</v>
      </c>
    </row>
    <row r="41" spans="1:12" ht="16.5">
      <c r="A41" s="1">
        <v>34060</v>
      </c>
      <c r="B41" s="3">
        <v>6.729584057189356</v>
      </c>
      <c r="C41" s="38">
        <f t="shared" si="1"/>
        <v>0.00033978933061464255</v>
      </c>
      <c r="D41" s="13">
        <f t="shared" si="6"/>
        <v>64.33636765955409</v>
      </c>
      <c r="E41" s="3">
        <v>1.3294</v>
      </c>
      <c r="F41" s="60">
        <f t="shared" si="2"/>
        <v>0.04005632921295565</v>
      </c>
      <c r="G41" s="59">
        <f t="shared" si="7"/>
        <v>51.36388223475773</v>
      </c>
      <c r="H41" s="29">
        <f t="shared" si="0"/>
        <v>115.70024989431181</v>
      </c>
      <c r="I41" s="39">
        <f t="shared" si="3"/>
        <v>0.017590667348122556</v>
      </c>
      <c r="J41" s="40"/>
      <c r="K41" s="42">
        <f t="shared" si="4"/>
        <v>128.67273531910817</v>
      </c>
      <c r="L41" s="43">
        <f t="shared" si="5"/>
        <v>102.72776446951546</v>
      </c>
    </row>
    <row r="42" spans="1:12" ht="16.5">
      <c r="A42" s="1">
        <v>34092</v>
      </c>
      <c r="B42" s="3">
        <v>6.79473118546038</v>
      </c>
      <c r="C42" s="38">
        <f t="shared" si="1"/>
        <v>0.009680706521738977</v>
      </c>
      <c r="D42" s="13">
        <f t="shared" si="6"/>
        <v>64.95918915354093</v>
      </c>
      <c r="E42" s="3">
        <v>1.3933</v>
      </c>
      <c r="F42" s="60">
        <f t="shared" si="2"/>
        <v>0.048066797051301395</v>
      </c>
      <c r="G42" s="59">
        <f t="shared" si="7"/>
        <v>53.83277953790277</v>
      </c>
      <c r="H42" s="29">
        <f t="shared" si="0"/>
        <v>118.79196869144371</v>
      </c>
      <c r="I42" s="39">
        <f t="shared" si="3"/>
        <v>0.026721798785707743</v>
      </c>
      <c r="J42" s="40"/>
      <c r="K42" s="42">
        <f t="shared" si="4"/>
        <v>129.91837830708187</v>
      </c>
      <c r="L42" s="43">
        <f t="shared" si="5"/>
        <v>107.66555907580555</v>
      </c>
    </row>
    <row r="43" spans="1:12" ht="16.5">
      <c r="A43" s="1">
        <v>34121</v>
      </c>
      <c r="B43" s="3">
        <v>6.7759319983659</v>
      </c>
      <c r="C43" s="38">
        <f t="shared" si="1"/>
        <v>-0.0027667300708977454</v>
      </c>
      <c r="D43" s="13">
        <f t="shared" si="6"/>
        <v>64.7794646115287</v>
      </c>
      <c r="E43" s="3">
        <v>1.4163</v>
      </c>
      <c r="F43" s="60">
        <f t="shared" si="2"/>
        <v>0.016507571951482027</v>
      </c>
      <c r="G43" s="59">
        <f t="shared" si="7"/>
        <v>54.721428019472974</v>
      </c>
      <c r="H43" s="29">
        <f t="shared" si="0"/>
        <v>119.50089263100168</v>
      </c>
      <c r="I43" s="39">
        <f t="shared" si="3"/>
        <v>0.005967776671833409</v>
      </c>
      <c r="J43" s="40"/>
      <c r="K43" s="42">
        <f t="shared" si="4"/>
        <v>129.5589292230574</v>
      </c>
      <c r="L43" s="43">
        <f t="shared" si="5"/>
        <v>109.44285603894595</v>
      </c>
    </row>
    <row r="44" spans="1:12" ht="16.5">
      <c r="A44" s="1">
        <v>34151</v>
      </c>
      <c r="B44" s="3">
        <v>6.921625698348106</v>
      </c>
      <c r="C44" s="38">
        <f t="shared" si="1"/>
        <v>0.02150164730362434</v>
      </c>
      <c r="D44" s="13">
        <f t="shared" si="6"/>
        <v>66.1723298121234</v>
      </c>
      <c r="E44" s="3">
        <v>1.4746</v>
      </c>
      <c r="F44" s="60">
        <f t="shared" si="2"/>
        <v>0.041163595283485156</v>
      </c>
      <c r="G44" s="59">
        <f t="shared" si="7"/>
        <v>56.97395873580093</v>
      </c>
      <c r="H44" s="29">
        <f t="shared" si="0"/>
        <v>123.14628854792431</v>
      </c>
      <c r="I44" s="39">
        <f t="shared" si="3"/>
        <v>0.030505177297536993</v>
      </c>
      <c r="J44" s="40"/>
      <c r="K44" s="42">
        <f t="shared" si="4"/>
        <v>132.3446596242468</v>
      </c>
      <c r="L44" s="43">
        <f t="shared" si="5"/>
        <v>113.94791747160185</v>
      </c>
    </row>
    <row r="45" spans="1:12" ht="16.5">
      <c r="A45" s="1">
        <v>34183</v>
      </c>
      <c r="B45" s="3">
        <v>6.942774783829396</v>
      </c>
      <c r="C45" s="38">
        <f t="shared" si="1"/>
        <v>0.0030555084026484248</v>
      </c>
      <c r="D45" s="13">
        <f t="shared" si="6"/>
        <v>66.37451992188716</v>
      </c>
      <c r="E45" s="3">
        <v>1.5748</v>
      </c>
      <c r="F45" s="60">
        <f t="shared" si="2"/>
        <v>0.06795063067950635</v>
      </c>
      <c r="G45" s="59">
        <f t="shared" si="7"/>
        <v>60.84537516420677</v>
      </c>
      <c r="H45" s="29">
        <f t="shared" si="0"/>
        <v>127.21989508609393</v>
      </c>
      <c r="I45" s="39">
        <f t="shared" si="3"/>
        <v>0.033079409750820916</v>
      </c>
      <c r="J45" s="40"/>
      <c r="K45" s="42">
        <f t="shared" si="4"/>
        <v>132.7490398437743</v>
      </c>
      <c r="L45" s="43">
        <f t="shared" si="5"/>
        <v>121.69075032841354</v>
      </c>
    </row>
    <row r="46" spans="1:12" ht="16.5">
      <c r="A46" s="1">
        <v>34213</v>
      </c>
      <c r="B46" s="3">
        <v>7.12019211203353</v>
      </c>
      <c r="C46" s="38">
        <f t="shared" si="1"/>
        <v>0.025554239295988938</v>
      </c>
      <c r="D46" s="13">
        <f t="shared" si="6"/>
        <v>68.07067028712744</v>
      </c>
      <c r="E46" s="3">
        <v>1.6622</v>
      </c>
      <c r="F46" s="60">
        <f t="shared" si="2"/>
        <v>0.05549911099822195</v>
      </c>
      <c r="G46" s="59">
        <f t="shared" si="7"/>
        <v>64.22223939417354</v>
      </c>
      <c r="H46" s="29">
        <f t="shared" si="0"/>
        <v>132.29290968130098</v>
      </c>
      <c r="I46" s="39">
        <f t="shared" si="3"/>
        <v>0.039875953299395334</v>
      </c>
      <c r="J46" s="40"/>
      <c r="K46" s="42">
        <f t="shared" si="4"/>
        <v>136.14134057425488</v>
      </c>
      <c r="L46" s="43">
        <f t="shared" si="5"/>
        <v>128.44447878834708</v>
      </c>
    </row>
    <row r="47" spans="1:12" ht="16.5">
      <c r="A47" s="1">
        <v>34243</v>
      </c>
      <c r="B47" s="3">
        <v>7.200088657185063</v>
      </c>
      <c r="C47" s="38">
        <f t="shared" si="1"/>
        <v>0.011221122112211388</v>
      </c>
      <c r="D47" s="13">
        <f t="shared" si="6"/>
        <v>68.83449959067937</v>
      </c>
      <c r="E47" s="3">
        <v>1.6816</v>
      </c>
      <c r="F47" s="60">
        <f t="shared" si="2"/>
        <v>0.01167127902779454</v>
      </c>
      <c r="G47" s="59">
        <f t="shared" si="7"/>
        <v>64.97179506993277</v>
      </c>
      <c r="H47" s="29">
        <f t="shared" si="0"/>
        <v>133.80629466061214</v>
      </c>
      <c r="I47" s="39">
        <f t="shared" si="3"/>
        <v>0.01143965298636912</v>
      </c>
      <c r="J47" s="40"/>
      <c r="K47" s="42">
        <f t="shared" si="4"/>
        <v>137.66899918135874</v>
      </c>
      <c r="L47" s="43">
        <f t="shared" si="5"/>
        <v>129.94359013986553</v>
      </c>
    </row>
    <row r="48" spans="1:12" ht="16.5">
      <c r="A48" s="1">
        <v>34274</v>
      </c>
      <c r="B48" s="3">
        <v>7.181289470090585</v>
      </c>
      <c r="C48" s="38">
        <f t="shared" si="1"/>
        <v>-0.002610966057441277</v>
      </c>
      <c r="D48" s="13">
        <f t="shared" si="6"/>
        <v>68.65477504866715</v>
      </c>
      <c r="E48" s="3">
        <v>1.8315</v>
      </c>
      <c r="F48" s="60">
        <f t="shared" si="2"/>
        <v>0.0891412940057088</v>
      </c>
      <c r="G48" s="59">
        <f t="shared" si="7"/>
        <v>70.7634649563403</v>
      </c>
      <c r="H48" s="29">
        <f t="shared" si="0"/>
        <v>139.41824000500745</v>
      </c>
      <c r="I48" s="39">
        <f t="shared" si="3"/>
        <v>0.04194081719869393</v>
      </c>
      <c r="J48" s="40"/>
      <c r="K48" s="42">
        <f t="shared" si="4"/>
        <v>137.3095500973343</v>
      </c>
      <c r="L48" s="43">
        <f t="shared" si="5"/>
        <v>141.5269299126806</v>
      </c>
    </row>
    <row r="49" spans="1:12" ht="16.5">
      <c r="A49" s="1">
        <v>34304</v>
      </c>
      <c r="B49" s="3">
        <v>7.048307542535485</v>
      </c>
      <c r="C49" s="38">
        <f t="shared" si="1"/>
        <v>-0.01851783417295139</v>
      </c>
      <c r="D49" s="13">
        <f t="shared" si="6"/>
        <v>67.38343730913465</v>
      </c>
      <c r="E49" s="3">
        <v>1.7675</v>
      </c>
      <c r="F49" s="60">
        <f t="shared" si="2"/>
        <v>-0.034944034944034856</v>
      </c>
      <c r="G49" s="59">
        <f t="shared" si="7"/>
        <v>68.29070396414495</v>
      </c>
      <c r="H49" s="29">
        <f t="shared" si="0"/>
        <v>135.6741412732796</v>
      </c>
      <c r="I49" s="39">
        <f t="shared" si="3"/>
        <v>-0.026855157055442558</v>
      </c>
      <c r="J49" s="40"/>
      <c r="K49" s="42">
        <f t="shared" si="4"/>
        <v>134.7668746182693</v>
      </c>
      <c r="L49" s="43">
        <f t="shared" si="5"/>
        <v>136.5814079282899</v>
      </c>
    </row>
    <row r="50" spans="1:12" ht="16.5">
      <c r="A50" s="1">
        <v>34337</v>
      </c>
      <c r="B50" s="3">
        <v>7.0855683770884506</v>
      </c>
      <c r="C50" s="38">
        <f t="shared" si="1"/>
        <v>0.0052864938608455534</v>
      </c>
      <c r="D50" s="13">
        <f t="shared" si="6"/>
        <v>67.73965943679205</v>
      </c>
      <c r="E50" s="3">
        <v>1.8841</v>
      </c>
      <c r="F50" s="60">
        <f t="shared" si="2"/>
        <v>0.06596888260254599</v>
      </c>
      <c r="G50" s="59">
        <f t="shared" si="7"/>
        <v>72.79576539680085</v>
      </c>
      <c r="H50" s="29">
        <f t="shared" si="0"/>
        <v>140.5354248335929</v>
      </c>
      <c r="I50" s="39">
        <f t="shared" si="3"/>
        <v>0.03583058285603266</v>
      </c>
      <c r="J50" s="40"/>
      <c r="K50" s="42">
        <f t="shared" si="4"/>
        <v>135.4793188735841</v>
      </c>
      <c r="L50" s="43">
        <f t="shared" si="5"/>
        <v>145.5915307936017</v>
      </c>
    </row>
    <row r="51" spans="1:12" ht="16.5">
      <c r="A51" s="1">
        <v>34366</v>
      </c>
      <c r="B51" s="3">
        <v>7.169705745433863</v>
      </c>
      <c r="C51" s="38">
        <f t="shared" si="1"/>
        <v>0.01187446988973737</v>
      </c>
      <c r="D51" s="13">
        <f t="shared" si="6"/>
        <v>68.5440319831153</v>
      </c>
      <c r="E51" s="3">
        <v>2.0718</v>
      </c>
      <c r="F51" s="60">
        <f t="shared" si="2"/>
        <v>0.09962316225253436</v>
      </c>
      <c r="G51" s="59">
        <f t="shared" si="7"/>
        <v>80.04790974422376</v>
      </c>
      <c r="H51" s="29">
        <f t="shared" si="0"/>
        <v>148.59194172733908</v>
      </c>
      <c r="I51" s="39">
        <f t="shared" si="3"/>
        <v>0.05732730308593604</v>
      </c>
      <c r="J51" s="40"/>
      <c r="K51" s="42">
        <f t="shared" si="4"/>
        <v>137.0880639662306</v>
      </c>
      <c r="L51" s="43">
        <f t="shared" si="5"/>
        <v>160.09581948844752</v>
      </c>
    </row>
    <row r="52" spans="1:12" ht="16.5">
      <c r="A52" s="1">
        <v>34394</v>
      </c>
      <c r="B52" s="3">
        <v>6.9341211140667145</v>
      </c>
      <c r="C52" s="38">
        <f t="shared" si="1"/>
        <v>-0.03285834031852476</v>
      </c>
      <c r="D52" s="13">
        <f t="shared" si="6"/>
        <v>66.29178885341025</v>
      </c>
      <c r="E52" s="3">
        <v>1.9352</v>
      </c>
      <c r="F52" s="60">
        <f t="shared" si="2"/>
        <v>-0.065933005116324</v>
      </c>
      <c r="G52" s="59">
        <f t="shared" si="7"/>
        <v>74.7701105015068</v>
      </c>
      <c r="H52" s="29">
        <f t="shared" si="0"/>
        <v>141.06189935491705</v>
      </c>
      <c r="I52" s="39">
        <f t="shared" si="3"/>
        <v>-0.05067598070855949</v>
      </c>
      <c r="J52" s="40"/>
      <c r="K52" s="42">
        <f t="shared" si="4"/>
        <v>132.5835777068205</v>
      </c>
      <c r="L52" s="43">
        <f t="shared" si="5"/>
        <v>149.5402210030136</v>
      </c>
    </row>
    <row r="53" spans="1:12" ht="16.5">
      <c r="A53" s="1">
        <v>34425</v>
      </c>
      <c r="B53" s="3">
        <v>6.715363956368646</v>
      </c>
      <c r="C53" s="38">
        <f t="shared" si="1"/>
        <v>-0.031547928583810454</v>
      </c>
      <c r="D53" s="13">
        <f t="shared" si="6"/>
        <v>64.20042023296982</v>
      </c>
      <c r="E53" s="3">
        <v>1.947</v>
      </c>
      <c r="F53" s="60">
        <f t="shared" si="2"/>
        <v>0.006097560975609773</v>
      </c>
      <c r="G53" s="59">
        <f t="shared" si="7"/>
        <v>75.22602580944283</v>
      </c>
      <c r="H53" s="29">
        <f t="shared" si="0"/>
        <v>139.42644604241264</v>
      </c>
      <c r="I53" s="39">
        <f t="shared" si="3"/>
        <v>-0.011593869925071318</v>
      </c>
      <c r="J53" s="40"/>
      <c r="K53" s="42">
        <f t="shared" si="4"/>
        <v>128.40084046593964</v>
      </c>
      <c r="L53" s="43">
        <f t="shared" si="5"/>
        <v>150.45205161888566</v>
      </c>
    </row>
    <row r="54" spans="1:12" ht="16.5">
      <c r="A54" s="1">
        <v>34456</v>
      </c>
      <c r="B54" s="3">
        <v>6.61199518954428</v>
      </c>
      <c r="C54" s="38">
        <f t="shared" si="1"/>
        <v>-0.01539287632002934</v>
      </c>
      <c r="D54" s="13">
        <f t="shared" si="6"/>
        <v>63.2121911046298</v>
      </c>
      <c r="E54" s="3">
        <v>1.9756</v>
      </c>
      <c r="F54" s="60">
        <f t="shared" si="2"/>
        <v>0.014689265536723142</v>
      </c>
      <c r="G54" s="59">
        <f t="shared" si="7"/>
        <v>76.33104087783013</v>
      </c>
      <c r="H54" s="29">
        <f t="shared" si="0"/>
        <v>139.54323198245993</v>
      </c>
      <c r="I54" s="39">
        <f t="shared" si="3"/>
        <v>0.0008376168464608783</v>
      </c>
      <c r="J54" s="40"/>
      <c r="K54" s="42">
        <f t="shared" si="4"/>
        <v>126.4243822092596</v>
      </c>
      <c r="L54" s="43">
        <f t="shared" si="5"/>
        <v>152.66208175566027</v>
      </c>
    </row>
    <row r="55" spans="1:12" ht="16.5">
      <c r="A55" s="1">
        <v>34486</v>
      </c>
      <c r="B55" s="3">
        <v>6.603342158013615</v>
      </c>
      <c r="C55" s="38">
        <f t="shared" si="1"/>
        <v>-0.0013086869065404424</v>
      </c>
      <c r="D55" s="13">
        <f t="shared" si="6"/>
        <v>63.12946613779744</v>
      </c>
      <c r="E55" s="3">
        <v>1.8698</v>
      </c>
      <c r="F55" s="60">
        <f t="shared" si="2"/>
        <v>-0.05355335088074515</v>
      </c>
      <c r="G55" s="59">
        <f t="shared" si="7"/>
        <v>72.2432578626072</v>
      </c>
      <c r="H55" s="29">
        <f t="shared" si="0"/>
        <v>135.37272400040465</v>
      </c>
      <c r="I55" s="39">
        <f t="shared" si="3"/>
        <v>-0.02988685243136336</v>
      </c>
      <c r="J55" s="40"/>
      <c r="K55" s="42">
        <f t="shared" si="4"/>
        <v>126.25893227559489</v>
      </c>
      <c r="L55" s="43">
        <f t="shared" si="5"/>
        <v>144.4865157252144</v>
      </c>
    </row>
    <row r="56" spans="1:12" ht="16.5">
      <c r="A56" s="1">
        <v>34516</v>
      </c>
      <c r="B56" s="3">
        <v>6.599646946957087</v>
      </c>
      <c r="C56" s="38">
        <f t="shared" si="1"/>
        <v>-0.0005595970900953333</v>
      </c>
      <c r="D56" s="13">
        <f t="shared" si="6"/>
        <v>63.09413907224746</v>
      </c>
      <c r="E56" s="3">
        <v>1.7834</v>
      </c>
      <c r="F56" s="60">
        <f t="shared" si="2"/>
        <v>-0.046208150604342614</v>
      </c>
      <c r="G56" s="59">
        <f t="shared" si="7"/>
        <v>68.90503052314348</v>
      </c>
      <c r="H56" s="29">
        <f t="shared" si="0"/>
        <v>131.99916959539092</v>
      </c>
      <c r="I56" s="39">
        <f t="shared" si="3"/>
        <v>-0.024920488450861318</v>
      </c>
      <c r="J56" s="40"/>
      <c r="K56" s="42">
        <f t="shared" si="4"/>
        <v>126.18827814449492</v>
      </c>
      <c r="L56" s="43">
        <f t="shared" si="5"/>
        <v>137.81006104628696</v>
      </c>
    </row>
    <row r="57" spans="1:12" ht="16.5">
      <c r="A57" s="1">
        <v>34547</v>
      </c>
      <c r="B57" s="3">
        <v>6.641526005597725</v>
      </c>
      <c r="C57" s="38">
        <f t="shared" si="1"/>
        <v>0.0063456513624485875</v>
      </c>
      <c r="D57" s="13">
        <f t="shared" si="6"/>
        <v>63.49451248181379</v>
      </c>
      <c r="E57" s="3">
        <v>1.8908</v>
      </c>
      <c r="F57" s="60">
        <f t="shared" si="2"/>
        <v>0.060222047773914954</v>
      </c>
      <c r="G57" s="59">
        <f t="shared" si="7"/>
        <v>73.0546325631713</v>
      </c>
      <c r="H57" s="29">
        <f t="shared" si="0"/>
        <v>136.5491450449851</v>
      </c>
      <c r="I57" s="39">
        <f t="shared" si="3"/>
        <v>0.03446972782890177</v>
      </c>
      <c r="J57" s="40"/>
      <c r="K57" s="42">
        <f t="shared" si="4"/>
        <v>126.98902496362759</v>
      </c>
      <c r="L57" s="43">
        <f t="shared" si="5"/>
        <v>146.1092651263426</v>
      </c>
    </row>
    <row r="58" spans="1:12" ht="16.5">
      <c r="A58" s="1">
        <v>34578</v>
      </c>
      <c r="B58" s="3">
        <v>6.698185908464468</v>
      </c>
      <c r="C58" s="38">
        <f t="shared" si="1"/>
        <v>0.008531157270029188</v>
      </c>
      <c r="D58" s="13">
        <f t="shared" si="6"/>
        <v>64.03619415357998</v>
      </c>
      <c r="E58" s="3">
        <v>1.8703</v>
      </c>
      <c r="F58" s="60">
        <f t="shared" si="2"/>
        <v>-0.010841971652210685</v>
      </c>
      <c r="G58" s="59">
        <f t="shared" si="7"/>
        <v>72.26257630785872</v>
      </c>
      <c r="H58" s="29">
        <f t="shared" si="0"/>
        <v>136.29877046143872</v>
      </c>
      <c r="I58" s="39">
        <f t="shared" si="3"/>
        <v>-0.0018335858746233132</v>
      </c>
      <c r="J58" s="40"/>
      <c r="K58" s="42">
        <f t="shared" si="4"/>
        <v>128.07238830715997</v>
      </c>
      <c r="L58" s="43">
        <f t="shared" si="5"/>
        <v>144.52515261571745</v>
      </c>
    </row>
    <row r="59" spans="1:12" ht="16.5">
      <c r="A59" s="1">
        <v>34610</v>
      </c>
      <c r="B59" s="3">
        <v>6.58240262869329</v>
      </c>
      <c r="C59" s="38">
        <f t="shared" si="1"/>
        <v>-0.017285766826039047</v>
      </c>
      <c r="D59" s="13">
        <f t="shared" si="6"/>
        <v>62.92927943301424</v>
      </c>
      <c r="E59" s="3">
        <v>1.8176</v>
      </c>
      <c r="F59" s="60">
        <f t="shared" si="2"/>
        <v>-0.028177297759717675</v>
      </c>
      <c r="G59" s="59">
        <f t="shared" si="7"/>
        <v>70.22641217834787</v>
      </c>
      <c r="H59" s="29">
        <f t="shared" si="0"/>
        <v>133.1556916113621</v>
      </c>
      <c r="I59" s="39">
        <f t="shared" si="3"/>
        <v>-0.023060214258982265</v>
      </c>
      <c r="J59" s="40"/>
      <c r="K59" s="42">
        <f t="shared" si="4"/>
        <v>125.85855886602847</v>
      </c>
      <c r="L59" s="43">
        <f t="shared" si="5"/>
        <v>140.45282435669574</v>
      </c>
    </row>
    <row r="60" spans="1:12" ht="16.5">
      <c r="A60" s="1">
        <v>34639</v>
      </c>
      <c r="B60" s="3">
        <v>6.538060096014965</v>
      </c>
      <c r="C60" s="38">
        <f t="shared" si="1"/>
        <v>-0.006736526946108197</v>
      </c>
      <c r="D60" s="13">
        <f t="shared" si="6"/>
        <v>62.50535464641457</v>
      </c>
      <c r="E60" s="3">
        <v>1.8289</v>
      </c>
      <c r="F60" s="60">
        <f t="shared" si="2"/>
        <v>0.006216989436619644</v>
      </c>
      <c r="G60" s="59">
        <f t="shared" si="7"/>
        <v>70.66300904103237</v>
      </c>
      <c r="H60" s="29">
        <f t="shared" si="0"/>
        <v>133.16836368744694</v>
      </c>
      <c r="I60" s="39">
        <f t="shared" si="3"/>
        <v>9.516736334354857E-05</v>
      </c>
      <c r="J60" s="40"/>
      <c r="K60" s="42">
        <f t="shared" si="4"/>
        <v>125.01070929282913</v>
      </c>
      <c r="L60" s="43">
        <f t="shared" si="5"/>
        <v>141.32601808206473</v>
      </c>
    </row>
    <row r="61" spans="1:12" ht="16.5">
      <c r="A61" s="1">
        <v>34669</v>
      </c>
      <c r="B61" s="3">
        <v>6.539062749610055</v>
      </c>
      <c r="C61" s="38">
        <f t="shared" si="1"/>
        <v>0.0001533564360630142</v>
      </c>
      <c r="D61" s="13">
        <f t="shared" si="6"/>
        <v>62.514940244837994</v>
      </c>
      <c r="E61" s="3">
        <v>1.8386</v>
      </c>
      <c r="F61" s="60">
        <f t="shared" si="2"/>
        <v>0.005303734485209712</v>
      </c>
      <c r="G61" s="59">
        <f t="shared" si="7"/>
        <v>71.03778687891199</v>
      </c>
      <c r="H61" s="29">
        <f t="shared" si="0"/>
        <v>133.55272712374997</v>
      </c>
      <c r="I61" s="39">
        <f t="shared" si="3"/>
        <v>0.0028862969076135394</v>
      </c>
      <c r="J61" s="40"/>
      <c r="K61" s="42">
        <f t="shared" si="4"/>
        <v>125.02988048967599</v>
      </c>
      <c r="L61" s="43">
        <f t="shared" si="5"/>
        <v>142.07557375782397</v>
      </c>
    </row>
    <row r="62" spans="1:12" ht="16.5">
      <c r="A62" s="1">
        <v>34702</v>
      </c>
      <c r="B62" s="3">
        <v>6.591040565184699</v>
      </c>
      <c r="C62" s="38">
        <f t="shared" si="1"/>
        <v>0.007948817371073998</v>
      </c>
      <c r="D62" s="13">
        <f t="shared" si="6"/>
        <v>63.01186008780782</v>
      </c>
      <c r="E62" s="3">
        <v>1.8371</v>
      </c>
      <c r="F62" s="60">
        <f t="shared" si="2"/>
        <v>-0.0008158381377135086</v>
      </c>
      <c r="G62" s="59">
        <f t="shared" si="7"/>
        <v>70.97983154315742</v>
      </c>
      <c r="H62" s="29">
        <f t="shared" si="0"/>
        <v>133.99169163096525</v>
      </c>
      <c r="I62" s="39">
        <f t="shared" si="3"/>
        <v>0.0032868254858512175</v>
      </c>
      <c r="J62" s="40"/>
      <c r="K62" s="42">
        <f t="shared" si="4"/>
        <v>126.02372017561564</v>
      </c>
      <c r="L62" s="43">
        <f t="shared" si="5"/>
        <v>141.95966308631483</v>
      </c>
    </row>
    <row r="63" spans="1:12" ht="16.5">
      <c r="A63" s="1">
        <v>34731</v>
      </c>
      <c r="B63" s="3">
        <v>6.653160393554393</v>
      </c>
      <c r="C63" s="38">
        <f t="shared" si="1"/>
        <v>0.009424889401807815</v>
      </c>
      <c r="D63" s="13">
        <f t="shared" si="6"/>
        <v>63.6057399001376</v>
      </c>
      <c r="E63" s="3">
        <v>1.7992</v>
      </c>
      <c r="F63" s="60">
        <f t="shared" si="2"/>
        <v>-0.020630341298786155</v>
      </c>
      <c r="G63" s="59">
        <f t="shared" si="7"/>
        <v>69.51549339309173</v>
      </c>
      <c r="H63" s="29">
        <f t="shared" si="0"/>
        <v>133.12123329322932</v>
      </c>
      <c r="I63" s="39">
        <f t="shared" si="3"/>
        <v>-0.006496360536542134</v>
      </c>
      <c r="J63" s="40"/>
      <c r="K63" s="42">
        <f t="shared" si="4"/>
        <v>127.2114798002752</v>
      </c>
      <c r="L63" s="43">
        <f t="shared" si="5"/>
        <v>139.03098678618346</v>
      </c>
    </row>
    <row r="64" spans="1:12" ht="16.5">
      <c r="A64" s="1">
        <v>34759</v>
      </c>
      <c r="B64" s="3">
        <v>6.812897095076468</v>
      </c>
      <c r="C64" s="38">
        <f t="shared" si="1"/>
        <v>0.024009146341463266</v>
      </c>
      <c r="D64" s="13">
        <f t="shared" si="6"/>
        <v>65.13285941755706</v>
      </c>
      <c r="E64" s="3">
        <v>1.7476</v>
      </c>
      <c r="F64" s="60">
        <f t="shared" si="2"/>
        <v>-0.028679413072476585</v>
      </c>
      <c r="G64" s="59">
        <f t="shared" si="7"/>
        <v>67.52182984313424</v>
      </c>
      <c r="H64" s="29">
        <f t="shared" si="0"/>
        <v>132.6546892606913</v>
      </c>
      <c r="I64" s="39">
        <f t="shared" si="3"/>
        <v>-0.0035046552754687665</v>
      </c>
      <c r="J64" s="40"/>
      <c r="K64" s="42">
        <f t="shared" si="4"/>
        <v>130.26571883511411</v>
      </c>
      <c r="L64" s="43">
        <f t="shared" si="5"/>
        <v>135.04365968626848</v>
      </c>
    </row>
    <row r="65" spans="1:12" ht="16.5">
      <c r="A65" s="1">
        <v>34792</v>
      </c>
      <c r="B65" s="3">
        <v>6.8509296430579125</v>
      </c>
      <c r="C65" s="38">
        <f t="shared" si="1"/>
        <v>0.005582433941198056</v>
      </c>
      <c r="D65" s="13">
        <f t="shared" si="6"/>
        <v>65.49645930265692</v>
      </c>
      <c r="E65" s="3">
        <v>1.6474</v>
      </c>
      <c r="F65" s="60">
        <f t="shared" si="2"/>
        <v>-0.057335774776836844</v>
      </c>
      <c r="G65" s="59">
        <f t="shared" si="7"/>
        <v>63.6504134147284</v>
      </c>
      <c r="H65" s="29">
        <f t="shared" si="0"/>
        <v>129.14687271738532</v>
      </c>
      <c r="I65" s="39">
        <f t="shared" si="3"/>
        <v>-0.026443215561060655</v>
      </c>
      <c r="J65" s="40"/>
      <c r="K65" s="42">
        <f t="shared" si="4"/>
        <v>130.99291860531383</v>
      </c>
      <c r="L65" s="43">
        <f t="shared" si="5"/>
        <v>127.3008268294568</v>
      </c>
    </row>
    <row r="66" spans="1:12" ht="16.5">
      <c r="A66" s="1">
        <v>34820</v>
      </c>
      <c r="B66" s="3">
        <v>6.928262490620189</v>
      </c>
      <c r="C66" s="38">
        <f t="shared" si="1"/>
        <v>0.011287934863064661</v>
      </c>
      <c r="D66" s="13">
        <f t="shared" si="6"/>
        <v>66.23577906902666</v>
      </c>
      <c r="E66" s="3">
        <v>1.7374</v>
      </c>
      <c r="F66" s="60">
        <f t="shared" si="2"/>
        <v>0.05463154060944524</v>
      </c>
      <c r="G66" s="59">
        <f t="shared" si="7"/>
        <v>67.12773356000311</v>
      </c>
      <c r="H66" s="29">
        <f t="shared" si="0"/>
        <v>133.36351262902977</v>
      </c>
      <c r="I66" s="39">
        <f t="shared" si="3"/>
        <v>0.032649957547727905</v>
      </c>
      <c r="J66" s="40"/>
      <c r="K66" s="42">
        <f t="shared" si="4"/>
        <v>132.47155813805333</v>
      </c>
      <c r="L66" s="43">
        <f t="shared" si="5"/>
        <v>134.25546712000622</v>
      </c>
    </row>
    <row r="67" spans="1:12" ht="16.5">
      <c r="A67" s="1">
        <v>34851</v>
      </c>
      <c r="B67" s="3">
        <v>7.182546545894225</v>
      </c>
      <c r="C67" s="38">
        <f t="shared" si="1"/>
        <v>0.036702428006776304</v>
      </c>
      <c r="D67" s="13">
        <f t="shared" si="6"/>
        <v>68.66679298178035</v>
      </c>
      <c r="E67" s="3">
        <v>1.8524</v>
      </c>
      <c r="F67" s="60">
        <f t="shared" si="2"/>
        <v>0.06619085990560607</v>
      </c>
      <c r="G67" s="59">
        <f t="shared" si="7"/>
        <v>71.57097596785412</v>
      </c>
      <c r="H67" s="29">
        <f t="shared" si="0"/>
        <v>140.23776894963447</v>
      </c>
      <c r="I67" s="39">
        <f t="shared" si="3"/>
        <v>0.051545255408249904</v>
      </c>
      <c r="J67" s="40"/>
      <c r="K67" s="42">
        <f t="shared" si="4"/>
        <v>137.3335859635607</v>
      </c>
      <c r="L67" s="43">
        <f t="shared" si="5"/>
        <v>143.14195193570825</v>
      </c>
    </row>
    <row r="68" spans="1:12" ht="16.5">
      <c r="A68" s="1">
        <v>34883</v>
      </c>
      <c r="B68" s="3">
        <v>7.216451086597429</v>
      </c>
      <c r="C68" s="38">
        <f t="shared" si="1"/>
        <v>0.004720406681190897</v>
      </c>
      <c r="D68" s="13">
        <f t="shared" si="6"/>
        <v>68.9909281701475</v>
      </c>
      <c r="E68" s="3">
        <v>1.8841</v>
      </c>
      <c r="F68" s="60">
        <f t="shared" si="2"/>
        <v>0.01711293457136691</v>
      </c>
      <c r="G68" s="59">
        <f t="shared" si="7"/>
        <v>72.79576539680089</v>
      </c>
      <c r="H68" s="29">
        <f t="shared" si="0"/>
        <v>141.78669356694837</v>
      </c>
      <c r="I68" s="39">
        <f t="shared" si="3"/>
        <v>0.011044989013410415</v>
      </c>
      <c r="J68" s="40"/>
      <c r="K68" s="42">
        <f t="shared" si="4"/>
        <v>137.981856340295</v>
      </c>
      <c r="L68" s="43">
        <f t="shared" si="5"/>
        <v>145.59153079360178</v>
      </c>
    </row>
    <row r="69" spans="1:12" ht="16.5">
      <c r="A69" s="1">
        <v>34912</v>
      </c>
      <c r="B69" s="3">
        <v>7.200802837042108</v>
      </c>
      <c r="C69" s="38">
        <f t="shared" si="1"/>
        <v>-0.0021684134441627787</v>
      </c>
      <c r="D69" s="13">
        <f t="shared" si="6"/>
        <v>68.84132731397808</v>
      </c>
      <c r="E69" s="3">
        <v>1.9966</v>
      </c>
      <c r="F69" s="60">
        <f t="shared" si="2"/>
        <v>0.059710206464624924</v>
      </c>
      <c r="G69" s="59">
        <f t="shared" si="7"/>
        <v>77.14241557839426</v>
      </c>
      <c r="H69" s="29">
        <f t="shared" si="0"/>
        <v>145.98374289237233</v>
      </c>
      <c r="I69" s="39">
        <f t="shared" si="3"/>
        <v>0.02960115099547203</v>
      </c>
      <c r="J69" s="40"/>
      <c r="K69" s="42">
        <f t="shared" si="4"/>
        <v>137.68265462795617</v>
      </c>
      <c r="L69" s="43">
        <f t="shared" si="5"/>
        <v>154.28483115678853</v>
      </c>
    </row>
    <row r="70" spans="1:12" ht="16.5">
      <c r="A70" s="1">
        <v>34943</v>
      </c>
      <c r="B70" s="3">
        <v>7.271219960041071</v>
      </c>
      <c r="C70" s="38">
        <f t="shared" si="1"/>
        <v>0.009779065555957978</v>
      </c>
      <c r="D70" s="13">
        <f t="shared" si="6"/>
        <v>69.51453116674064</v>
      </c>
      <c r="E70" s="3">
        <v>2.0416</v>
      </c>
      <c r="F70" s="60">
        <f t="shared" si="2"/>
        <v>0.022538315135730708</v>
      </c>
      <c r="G70" s="59">
        <f t="shared" si="7"/>
        <v>78.88107565103162</v>
      </c>
      <c r="H70" s="29">
        <f t="shared" si="0"/>
        <v>148.39560681777226</v>
      </c>
      <c r="I70" s="39">
        <f t="shared" si="3"/>
        <v>0.016521455592340122</v>
      </c>
      <c r="J70" s="40"/>
      <c r="K70" s="42">
        <f t="shared" si="4"/>
        <v>139.02906233348128</v>
      </c>
      <c r="L70" s="43">
        <f t="shared" si="5"/>
        <v>157.76215130206324</v>
      </c>
    </row>
    <row r="71" spans="1:12" ht="16.5">
      <c r="A71" s="1">
        <v>34974</v>
      </c>
      <c r="B71" s="3">
        <v>7.318164708707049</v>
      </c>
      <c r="C71" s="38">
        <f t="shared" si="1"/>
        <v>0.006456241032998926</v>
      </c>
      <c r="D71" s="13">
        <f t="shared" si="6"/>
        <v>69.96333373524904</v>
      </c>
      <c r="E71" s="3">
        <v>2.038</v>
      </c>
      <c r="F71" s="60">
        <f t="shared" si="2"/>
        <v>-0.0017633228840125627</v>
      </c>
      <c r="G71" s="59">
        <f t="shared" si="7"/>
        <v>78.74198284522063</v>
      </c>
      <c r="H71" s="29">
        <f t="shared" si="0"/>
        <v>148.70531658046968</v>
      </c>
      <c r="I71" s="39">
        <f t="shared" si="3"/>
        <v>0.002087054794538106</v>
      </c>
      <c r="J71" s="40"/>
      <c r="K71" s="42">
        <f t="shared" si="4"/>
        <v>139.92666747049807</v>
      </c>
      <c r="L71" s="43">
        <f t="shared" si="5"/>
        <v>157.48396569044127</v>
      </c>
    </row>
    <row r="72" spans="1:12" ht="16.5">
      <c r="A72" s="1">
        <v>35004</v>
      </c>
      <c r="B72" s="3">
        <v>7.41231501019825</v>
      </c>
      <c r="C72" s="38">
        <f t="shared" si="1"/>
        <v>0.012865288667141114</v>
      </c>
      <c r="D72" s="13">
        <f t="shared" si="6"/>
        <v>70.86343221986856</v>
      </c>
      <c r="E72" s="3">
        <v>1.9859</v>
      </c>
      <c r="F72" s="60">
        <f t="shared" si="2"/>
        <v>-0.025564278704612274</v>
      </c>
      <c r="G72" s="59">
        <f t="shared" si="7"/>
        <v>76.72900085001162</v>
      </c>
      <c r="H72" s="29">
        <f t="shared" si="0"/>
        <v>147.59243306988017</v>
      </c>
      <c r="I72" s="39">
        <f t="shared" si="3"/>
        <v>-0.007483817903627485</v>
      </c>
      <c r="J72" s="40"/>
      <c r="K72" s="42">
        <f t="shared" si="4"/>
        <v>141.7268644397371</v>
      </c>
      <c r="L72" s="43">
        <f t="shared" si="5"/>
        <v>153.45800170002323</v>
      </c>
    </row>
    <row r="73" spans="1:12" ht="16.5">
      <c r="A73" s="1">
        <v>35034</v>
      </c>
      <c r="B73" s="3">
        <v>7.515487146095799</v>
      </c>
      <c r="C73" s="38">
        <f t="shared" si="1"/>
        <v>0.013919016630512792</v>
      </c>
      <c r="D73" s="13">
        <f t="shared" si="6"/>
        <v>71.84978151143213</v>
      </c>
      <c r="E73" s="3">
        <v>2.0012</v>
      </c>
      <c r="F73" s="60">
        <f t="shared" si="2"/>
        <v>0.007704315423737283</v>
      </c>
      <c r="G73" s="59">
        <f t="shared" si="7"/>
        <v>77.32014527470831</v>
      </c>
      <c r="H73" s="29">
        <f t="shared" si="0"/>
        <v>149.16992678614042</v>
      </c>
      <c r="I73" s="39">
        <f t="shared" si="3"/>
        <v>0.010688174748859641</v>
      </c>
      <c r="J73" s="40"/>
      <c r="K73" s="42">
        <f t="shared" si="4"/>
        <v>143.69956302286425</v>
      </c>
      <c r="L73" s="43">
        <f t="shared" si="5"/>
        <v>154.64029054941662</v>
      </c>
    </row>
    <row r="74" spans="1:12" ht="16.5">
      <c r="A74" s="1">
        <v>35065</v>
      </c>
      <c r="B74" s="3">
        <v>7.583821937404568</v>
      </c>
      <c r="C74" s="38">
        <f t="shared" si="1"/>
        <v>0.009092529862720598</v>
      </c>
      <c r="D74" s="13">
        <f t="shared" si="6"/>
        <v>72.50307779545479</v>
      </c>
      <c r="E74" s="3">
        <v>2.0569</v>
      </c>
      <c r="F74" s="60">
        <f t="shared" si="2"/>
        <v>0.027833300019988162</v>
      </c>
      <c r="G74" s="59">
        <f t="shared" si="7"/>
        <v>79.47222007572834</v>
      </c>
      <c r="H74" s="29">
        <f t="shared" si="0"/>
        <v>151.97529787118313</v>
      </c>
      <c r="I74" s="39">
        <f t="shared" si="3"/>
        <v>0.018806545967302565</v>
      </c>
      <c r="J74" s="40"/>
      <c r="K74" s="42">
        <f t="shared" si="4"/>
        <v>145.00615559090957</v>
      </c>
      <c r="L74" s="43">
        <f t="shared" si="5"/>
        <v>158.9444401514567</v>
      </c>
    </row>
    <row r="75" spans="1:12" ht="16.5">
      <c r="A75" s="1">
        <v>35096</v>
      </c>
      <c r="B75" s="3">
        <v>7.651486779778938</v>
      </c>
      <c r="C75" s="38">
        <f t="shared" si="1"/>
        <v>0.00892226148409902</v>
      </c>
      <c r="D75" s="13">
        <f t="shared" si="6"/>
        <v>73.1499692139478</v>
      </c>
      <c r="E75" s="3">
        <v>2.149</v>
      </c>
      <c r="F75" s="60">
        <f t="shared" si="2"/>
        <v>0.044776119402984996</v>
      </c>
      <c r="G75" s="59">
        <f t="shared" si="7"/>
        <v>83.03067769105945</v>
      </c>
      <c r="H75" s="29">
        <f t="shared" si="0"/>
        <v>156.18064690500725</v>
      </c>
      <c r="I75" s="39">
        <f t="shared" si="3"/>
        <v>0.027671266927791427</v>
      </c>
      <c r="J75" s="40"/>
      <c r="K75" s="42">
        <f t="shared" si="4"/>
        <v>146.2999384278956</v>
      </c>
      <c r="L75" s="43">
        <f t="shared" si="5"/>
        <v>166.0613553821189</v>
      </c>
    </row>
    <row r="76" spans="1:12" ht="16.5">
      <c r="A76" s="1">
        <v>35125</v>
      </c>
      <c r="B76" s="3">
        <v>7.5564372545642895</v>
      </c>
      <c r="C76" s="38">
        <f t="shared" si="1"/>
        <v>-0.012422360248447593</v>
      </c>
      <c r="D76" s="13">
        <f t="shared" si="6"/>
        <v>72.2412739442093</v>
      </c>
      <c r="E76" s="3">
        <v>2.217</v>
      </c>
      <c r="F76" s="60">
        <f t="shared" si="2"/>
        <v>0.03164262447650073</v>
      </c>
      <c r="G76" s="59">
        <f t="shared" si="7"/>
        <v>85.65798624526701</v>
      </c>
      <c r="H76" s="29">
        <f t="shared" si="0"/>
        <v>157.8992601894763</v>
      </c>
      <c r="I76" s="39">
        <f t="shared" si="3"/>
        <v>0.011004009258037961</v>
      </c>
      <c r="J76" s="40"/>
      <c r="K76" s="42">
        <f t="shared" si="4"/>
        <v>144.4825478884186</v>
      </c>
      <c r="L76" s="43">
        <f t="shared" si="5"/>
        <v>171.31597249053402</v>
      </c>
    </row>
    <row r="77" spans="1:12" ht="16.5">
      <c r="A77" s="1">
        <v>35156</v>
      </c>
      <c r="B77" s="3">
        <v>7.492618287634454</v>
      </c>
      <c r="C77" s="38">
        <f t="shared" si="1"/>
        <v>-0.008445642407906833</v>
      </c>
      <c r="D77" s="13">
        <f t="shared" si="6"/>
        <v>71.63114997738487</v>
      </c>
      <c r="E77" s="3">
        <v>2.2589</v>
      </c>
      <c r="F77" s="60">
        <f t="shared" si="2"/>
        <v>0.018899413622011748</v>
      </c>
      <c r="G77" s="59">
        <f t="shared" si="7"/>
        <v>87.27687195734491</v>
      </c>
      <c r="H77" s="29">
        <f t="shared" si="0"/>
        <v>158.9080219347298</v>
      </c>
      <c r="I77" s="39">
        <f t="shared" si="3"/>
        <v>0.006388641365659243</v>
      </c>
      <c r="J77" s="40"/>
      <c r="K77" s="42">
        <f t="shared" si="4"/>
        <v>143.26229995476973</v>
      </c>
      <c r="L77" s="43">
        <f t="shared" si="5"/>
        <v>174.55374391468982</v>
      </c>
    </row>
    <row r="78" spans="1:12" ht="16.5">
      <c r="A78" s="1">
        <v>35186</v>
      </c>
      <c r="B78" s="3">
        <v>7.455956327908807</v>
      </c>
      <c r="C78" s="38">
        <f t="shared" si="1"/>
        <v>-0.004893077201884497</v>
      </c>
      <c r="D78" s="13">
        <f t="shared" si="6"/>
        <v>71.28065323048575</v>
      </c>
      <c r="E78" s="3">
        <v>2.3448</v>
      </c>
      <c r="F78" s="60">
        <f t="shared" si="2"/>
        <v>0.03802735844880255</v>
      </c>
      <c r="G78" s="59">
        <f t="shared" si="7"/>
        <v>90.5957808515571</v>
      </c>
      <c r="H78" s="29">
        <f aca="true" t="shared" si="8" ref="H78:H141">D78+G78</f>
        <v>161.87643408204286</v>
      </c>
      <c r="I78" s="39">
        <f t="shared" si="3"/>
        <v>0.01868006480209241</v>
      </c>
      <c r="J78" s="40"/>
      <c r="K78" s="42">
        <f t="shared" si="4"/>
        <v>142.5613064609715</v>
      </c>
      <c r="L78" s="43">
        <f t="shared" si="5"/>
        <v>181.1915617031142</v>
      </c>
    </row>
    <row r="79" spans="1:12" ht="16.5">
      <c r="A79" s="1">
        <v>35219</v>
      </c>
      <c r="B79" s="3">
        <v>7.44916707610776</v>
      </c>
      <c r="C79" s="38">
        <f aca="true" t="shared" si="9" ref="C79:C142">(B79-B78)/B78</f>
        <v>-0.0009105809506466434</v>
      </c>
      <c r="D79" s="13">
        <f t="shared" si="6"/>
        <v>71.21574642550442</v>
      </c>
      <c r="E79" s="3">
        <v>2.4281</v>
      </c>
      <c r="F79" s="60">
        <f aca="true" t="shared" si="10" ref="F79:F142">(E79-E78)/E78</f>
        <v>0.03552541794609345</v>
      </c>
      <c r="G79" s="59">
        <f t="shared" si="7"/>
        <v>93.81423383046136</v>
      </c>
      <c r="H79" s="29">
        <f t="shared" si="8"/>
        <v>165.02998025596577</v>
      </c>
      <c r="I79" s="39">
        <f aca="true" t="shared" si="11" ref="I79:I142">(H79-H78)/H78</f>
        <v>0.01948119373771609</v>
      </c>
      <c r="J79" s="40"/>
      <c r="K79" s="42">
        <f aca="true" t="shared" si="12" ref="K79:K142">K78*(1+C79)</f>
        <v>142.43149285100884</v>
      </c>
      <c r="L79" s="43">
        <f aca="true" t="shared" si="13" ref="L79:L142">L78*(1+F79)</f>
        <v>187.62846766092272</v>
      </c>
    </row>
    <row r="80" spans="1:12" ht="16.5">
      <c r="A80" s="1">
        <v>35247</v>
      </c>
      <c r="B80" s="3">
        <v>7.510270342317173</v>
      </c>
      <c r="C80" s="38">
        <f t="shared" si="9"/>
        <v>0.008202697776157241</v>
      </c>
      <c r="D80" s="13">
        <f aca="true" t="shared" si="14" ref="D80:D143">D79*(1+C80)</f>
        <v>71.7999076703363</v>
      </c>
      <c r="E80" s="3">
        <v>2.4455</v>
      </c>
      <c r="F80" s="60">
        <f t="shared" si="10"/>
        <v>0.0071660969482310695</v>
      </c>
      <c r="G80" s="59">
        <f aca="true" t="shared" si="15" ref="G80:G143">G79*(1+F80)</f>
        <v>94.48651572521446</v>
      </c>
      <c r="H80" s="29">
        <f t="shared" si="8"/>
        <v>166.28642339555074</v>
      </c>
      <c r="I80" s="39">
        <f t="shared" si="11"/>
        <v>0.007613423558775187</v>
      </c>
      <c r="J80" s="40"/>
      <c r="K80" s="42">
        <f t="shared" si="12"/>
        <v>143.5998153406726</v>
      </c>
      <c r="L80" s="43">
        <f t="shared" si="13"/>
        <v>188.97303145042892</v>
      </c>
    </row>
    <row r="81" spans="1:12" ht="16.5">
      <c r="A81" s="1">
        <v>35278</v>
      </c>
      <c r="B81" s="3">
        <v>7.540821975421881</v>
      </c>
      <c r="C81" s="38">
        <f t="shared" si="9"/>
        <v>0.00406798047369384</v>
      </c>
      <c r="D81" s="13">
        <f t="shared" si="14"/>
        <v>72.09198829275225</v>
      </c>
      <c r="E81" s="3">
        <v>2.3673</v>
      </c>
      <c r="F81" s="60">
        <f t="shared" si="10"/>
        <v>-0.031977100797382876</v>
      </c>
      <c r="G81" s="59">
        <f t="shared" si="15"/>
        <v>91.46511088787577</v>
      </c>
      <c r="H81" s="29">
        <f t="shared" si="8"/>
        <v>163.55709918062803</v>
      </c>
      <c r="I81" s="39">
        <f t="shared" si="11"/>
        <v>-0.016413391780219985</v>
      </c>
      <c r="J81" s="40"/>
      <c r="K81" s="42">
        <f t="shared" si="12"/>
        <v>144.1839765855045</v>
      </c>
      <c r="L81" s="43">
        <f t="shared" si="13"/>
        <v>182.93022177575153</v>
      </c>
    </row>
    <row r="82" spans="1:12" ht="16.5">
      <c r="A82" s="1">
        <v>35310</v>
      </c>
      <c r="B82" s="3">
        <v>7.533937894743206</v>
      </c>
      <c r="C82" s="38">
        <f t="shared" si="9"/>
        <v>-0.000912908526565566</v>
      </c>
      <c r="D82" s="13">
        <f t="shared" si="14"/>
        <v>72.02617490194272</v>
      </c>
      <c r="E82" s="3">
        <v>2.3929</v>
      </c>
      <c r="F82" s="60">
        <f t="shared" si="10"/>
        <v>0.010814007519114537</v>
      </c>
      <c r="G82" s="59">
        <f t="shared" si="15"/>
        <v>92.4542152847539</v>
      </c>
      <c r="H82" s="29">
        <f t="shared" si="8"/>
        <v>164.48039018669664</v>
      </c>
      <c r="I82" s="39">
        <f t="shared" si="11"/>
        <v>0.005645068362633112</v>
      </c>
      <c r="J82" s="40"/>
      <c r="K82" s="42">
        <f t="shared" si="12"/>
        <v>144.05234980388545</v>
      </c>
      <c r="L82" s="43">
        <f t="shared" si="13"/>
        <v>184.9084305695078</v>
      </c>
    </row>
    <row r="83" spans="1:12" ht="16.5">
      <c r="A83" s="1">
        <v>35339</v>
      </c>
      <c r="B83" s="3">
        <v>7.6399527371948155</v>
      </c>
      <c r="C83" s="38">
        <f t="shared" si="9"/>
        <v>0.014071637426900156</v>
      </c>
      <c r="D83" s="13">
        <f t="shared" si="14"/>
        <v>73.03970112040935</v>
      </c>
      <c r="E83" s="3">
        <v>2.5319</v>
      </c>
      <c r="F83" s="60">
        <f t="shared" si="10"/>
        <v>0.05808851184754891</v>
      </c>
      <c r="G83" s="59">
        <f t="shared" si="15"/>
        <v>97.82474306467816</v>
      </c>
      <c r="H83" s="29">
        <f t="shared" si="8"/>
        <v>170.8644441850875</v>
      </c>
      <c r="I83" s="39">
        <f t="shared" si="11"/>
        <v>0.03881346579458211</v>
      </c>
      <c r="J83" s="40"/>
      <c r="K83" s="42">
        <f t="shared" si="12"/>
        <v>146.0794022408187</v>
      </c>
      <c r="L83" s="43">
        <f t="shared" si="13"/>
        <v>195.64948612935632</v>
      </c>
    </row>
    <row r="84" spans="1:12" ht="16.5">
      <c r="A84" s="1">
        <v>35370</v>
      </c>
      <c r="B84" s="3">
        <v>7.773503902361132</v>
      </c>
      <c r="C84" s="38">
        <f t="shared" si="9"/>
        <v>0.01748062714002511</v>
      </c>
      <c r="D84" s="13">
        <f t="shared" si="14"/>
        <v>74.31648090211411</v>
      </c>
      <c r="E84" s="3">
        <v>2.5493</v>
      </c>
      <c r="F84" s="60">
        <f t="shared" si="10"/>
        <v>0.006872309332912163</v>
      </c>
      <c r="G84" s="59">
        <f t="shared" si="15"/>
        <v>98.49702495943129</v>
      </c>
      <c r="H84" s="29">
        <f t="shared" si="8"/>
        <v>172.8135058615454</v>
      </c>
      <c r="I84" s="39">
        <f t="shared" si="11"/>
        <v>0.011407064154006098</v>
      </c>
      <c r="J84" s="40"/>
      <c r="K84" s="42">
        <f t="shared" si="12"/>
        <v>148.63296180422822</v>
      </c>
      <c r="L84" s="43">
        <f t="shared" si="13"/>
        <v>196.99404991886257</v>
      </c>
    </row>
    <row r="85" spans="1:12" ht="16.5">
      <c r="A85" s="1">
        <v>35401</v>
      </c>
      <c r="B85" s="3">
        <v>7.885026009355687</v>
      </c>
      <c r="C85" s="38">
        <f t="shared" si="9"/>
        <v>0.014346439957492092</v>
      </c>
      <c r="D85" s="13">
        <f t="shared" si="14"/>
        <v>75.38265783322841</v>
      </c>
      <c r="E85" s="3">
        <v>2.7042</v>
      </c>
      <c r="F85" s="60">
        <f t="shared" si="10"/>
        <v>0.06076177774290983</v>
      </c>
      <c r="G85" s="59">
        <f t="shared" si="15"/>
        <v>104.4818792983541</v>
      </c>
      <c r="H85" s="29">
        <f t="shared" si="8"/>
        <v>179.8645371315825</v>
      </c>
      <c r="I85" s="39">
        <f t="shared" si="11"/>
        <v>0.040801390116385006</v>
      </c>
      <c r="J85" s="40"/>
      <c r="K85" s="42">
        <f t="shared" si="12"/>
        <v>150.76531566645681</v>
      </c>
      <c r="L85" s="43">
        <f t="shared" si="13"/>
        <v>208.9637585967082</v>
      </c>
    </row>
    <row r="86" spans="1:12" ht="16.5">
      <c r="A86" s="1">
        <v>35432</v>
      </c>
      <c r="B86" s="3">
        <v>7.835460628469217</v>
      </c>
      <c r="C86" s="38">
        <f t="shared" si="9"/>
        <v>-0.00628601361969629</v>
      </c>
      <c r="D86" s="13">
        <f t="shared" si="14"/>
        <v>74.90880141939984</v>
      </c>
      <c r="E86" s="3">
        <v>2.7344</v>
      </c>
      <c r="F86" s="60">
        <f t="shared" si="10"/>
        <v>0.011167813031580423</v>
      </c>
      <c r="G86" s="59">
        <f t="shared" si="15"/>
        <v>105.64871339154628</v>
      </c>
      <c r="H86" s="29">
        <f t="shared" si="8"/>
        <v>180.55751481094612</v>
      </c>
      <c r="I86" s="39">
        <f t="shared" si="11"/>
        <v>0.003852775485456949</v>
      </c>
      <c r="J86" s="40"/>
      <c r="K86" s="42">
        <f t="shared" si="12"/>
        <v>149.81760283879967</v>
      </c>
      <c r="L86" s="43">
        <f t="shared" si="13"/>
        <v>211.29742678309256</v>
      </c>
    </row>
    <row r="87" spans="1:12" ht="16.5">
      <c r="A87" s="1">
        <v>35464</v>
      </c>
      <c r="B87" s="3">
        <v>7.843170798829339</v>
      </c>
      <c r="C87" s="38">
        <f t="shared" si="9"/>
        <v>0.0009840098400989857</v>
      </c>
      <c r="D87" s="13">
        <f t="shared" si="14"/>
        <v>74.98251241710655</v>
      </c>
      <c r="E87" s="3">
        <v>3.0217</v>
      </c>
      <c r="F87" s="60">
        <f t="shared" si="10"/>
        <v>0.10506875365710946</v>
      </c>
      <c r="G87" s="59">
        <f t="shared" si="15"/>
        <v>116.74909203307323</v>
      </c>
      <c r="H87" s="29">
        <f t="shared" si="8"/>
        <v>191.73160445017976</v>
      </c>
      <c r="I87" s="39">
        <f t="shared" si="11"/>
        <v>0.06188659414665484</v>
      </c>
      <c r="J87" s="40"/>
      <c r="K87" s="42">
        <f t="shared" si="12"/>
        <v>149.9650248342131</v>
      </c>
      <c r="L87" s="43">
        <f t="shared" si="13"/>
        <v>233.49818406614645</v>
      </c>
    </row>
    <row r="88" spans="1:12" ht="16.5">
      <c r="A88" s="1">
        <v>35492</v>
      </c>
      <c r="B88" s="3">
        <v>7.853052403507493</v>
      </c>
      <c r="C88" s="38">
        <f t="shared" si="9"/>
        <v>0.0012598992080637482</v>
      </c>
      <c r="D88" s="13">
        <f t="shared" si="14"/>
        <v>75.07698282511949</v>
      </c>
      <c r="E88" s="3">
        <v>3.1848</v>
      </c>
      <c r="F88" s="60">
        <f t="shared" si="10"/>
        <v>0.053976238541218524</v>
      </c>
      <c r="G88" s="59">
        <f t="shared" si="15"/>
        <v>123.05076887412106</v>
      </c>
      <c r="H88" s="29">
        <f t="shared" si="8"/>
        <v>198.12775169924055</v>
      </c>
      <c r="I88" s="39">
        <f t="shared" si="11"/>
        <v>0.03335990050989631</v>
      </c>
      <c r="J88" s="40"/>
      <c r="K88" s="42">
        <f t="shared" si="12"/>
        <v>150.15396565023897</v>
      </c>
      <c r="L88" s="43">
        <f t="shared" si="13"/>
        <v>246.10153774824212</v>
      </c>
    </row>
    <row r="89" spans="1:12" ht="16.5">
      <c r="A89" s="1">
        <v>35521</v>
      </c>
      <c r="B89" s="3">
        <v>7.806467695739069</v>
      </c>
      <c r="C89" s="38">
        <f t="shared" si="9"/>
        <v>-0.005932051051590827</v>
      </c>
      <c r="D89" s="13">
        <f t="shared" si="14"/>
        <v>74.63162233020148</v>
      </c>
      <c r="E89" s="3">
        <v>3.1153</v>
      </c>
      <c r="F89" s="60">
        <f t="shared" si="10"/>
        <v>-0.021822406430545126</v>
      </c>
      <c r="G89" s="59">
        <f t="shared" si="15"/>
        <v>120.36550498415892</v>
      </c>
      <c r="H89" s="29">
        <f t="shared" si="8"/>
        <v>194.9971273143604</v>
      </c>
      <c r="I89" s="39">
        <f t="shared" si="11"/>
        <v>-0.015801039269008926</v>
      </c>
      <c r="J89" s="40"/>
      <c r="K89" s="42">
        <f t="shared" si="12"/>
        <v>149.26324466040296</v>
      </c>
      <c r="L89" s="43">
        <f t="shared" si="13"/>
        <v>240.73100996831784</v>
      </c>
    </row>
    <row r="90" spans="1:12" ht="16.5">
      <c r="A90" s="1">
        <v>35551</v>
      </c>
      <c r="B90" s="3">
        <v>7.861522350374478</v>
      </c>
      <c r="C90" s="38">
        <f t="shared" si="9"/>
        <v>0.007052441229656163</v>
      </c>
      <c r="D90" s="13">
        <f t="shared" si="14"/>
        <v>75.15795746055912</v>
      </c>
      <c r="E90" s="3">
        <v>3.2498</v>
      </c>
      <c r="F90" s="60">
        <f t="shared" si="10"/>
        <v>0.04317401213366291</v>
      </c>
      <c r="G90" s="59">
        <f t="shared" si="15"/>
        <v>125.56216675681947</v>
      </c>
      <c r="H90" s="29">
        <f t="shared" si="8"/>
        <v>200.72012421737858</v>
      </c>
      <c r="I90" s="39">
        <f t="shared" si="11"/>
        <v>0.02934913443002665</v>
      </c>
      <c r="J90" s="40"/>
      <c r="K90" s="42">
        <f t="shared" si="12"/>
        <v>150.31591492111824</v>
      </c>
      <c r="L90" s="43">
        <f t="shared" si="13"/>
        <v>251.12433351363893</v>
      </c>
    </row>
    <row r="91" spans="1:12" ht="16.5">
      <c r="A91" s="1">
        <v>35583</v>
      </c>
      <c r="B91" s="3">
        <v>7.925046951876874</v>
      </c>
      <c r="C91" s="38">
        <f t="shared" si="9"/>
        <v>0.008080445322319859</v>
      </c>
      <c r="D91" s="13">
        <f t="shared" si="14"/>
        <v>75.7652672263564</v>
      </c>
      <c r="E91" s="3">
        <v>3.3776</v>
      </c>
      <c r="F91" s="60">
        <f t="shared" si="10"/>
        <v>0.03932549695365873</v>
      </c>
      <c r="G91" s="59">
        <f t="shared" si="15"/>
        <v>130.49996136310955</v>
      </c>
      <c r="H91" s="29">
        <f t="shared" si="8"/>
        <v>206.26522858946595</v>
      </c>
      <c r="I91" s="39">
        <f t="shared" si="11"/>
        <v>0.027626050918950477</v>
      </c>
      <c r="J91" s="40"/>
      <c r="K91" s="42">
        <f t="shared" si="12"/>
        <v>151.5305344527128</v>
      </c>
      <c r="L91" s="43">
        <f t="shared" si="13"/>
        <v>260.9999227262191</v>
      </c>
    </row>
    <row r="92" spans="1:12" ht="16.5">
      <c r="A92" s="1">
        <v>35612</v>
      </c>
      <c r="B92" s="3">
        <v>8.00974642054674</v>
      </c>
      <c r="C92" s="38">
        <f t="shared" si="9"/>
        <v>0.01068756679729284</v>
      </c>
      <c r="D92" s="13">
        <f t="shared" si="14"/>
        <v>76.57501358075282</v>
      </c>
      <c r="E92" s="3">
        <v>3.5852</v>
      </c>
      <c r="F92" s="60">
        <f t="shared" si="10"/>
        <v>0.06146376125059207</v>
      </c>
      <c r="G92" s="59">
        <f t="shared" si="15"/>
        <v>138.52097983154323</v>
      </c>
      <c r="H92" s="29">
        <f t="shared" si="8"/>
        <v>215.09599341229605</v>
      </c>
      <c r="I92" s="39">
        <f t="shared" si="11"/>
        <v>0.04281266834559965</v>
      </c>
      <c r="J92" s="40"/>
      <c r="K92" s="42">
        <f t="shared" si="12"/>
        <v>153.15002716150565</v>
      </c>
      <c r="L92" s="43">
        <f t="shared" si="13"/>
        <v>277.04195966308646</v>
      </c>
    </row>
    <row r="93" spans="1:12" ht="16.5">
      <c r="A93" s="1">
        <v>35643</v>
      </c>
      <c r="B93" s="3">
        <v>8.161076137903567</v>
      </c>
      <c r="C93" s="38">
        <f t="shared" si="9"/>
        <v>0.01889319703912639</v>
      </c>
      <c r="D93" s="13">
        <f t="shared" si="14"/>
        <v>78.02176040060776</v>
      </c>
      <c r="E93" s="3">
        <v>3.8347</v>
      </c>
      <c r="F93" s="60">
        <f t="shared" si="10"/>
        <v>0.06959165457993984</v>
      </c>
      <c r="G93" s="59">
        <f t="shared" si="15"/>
        <v>148.1608840120548</v>
      </c>
      <c r="H93" s="29">
        <f t="shared" si="8"/>
        <v>226.18264441266257</v>
      </c>
      <c r="I93" s="39">
        <f t="shared" si="11"/>
        <v>0.05154280572356185</v>
      </c>
      <c r="J93" s="40"/>
      <c r="K93" s="42">
        <f t="shared" si="12"/>
        <v>156.04352080121552</v>
      </c>
      <c r="L93" s="43">
        <f t="shared" si="13"/>
        <v>296.3217680241096</v>
      </c>
    </row>
    <row r="94" spans="1:12" ht="16.5">
      <c r="A94" s="1">
        <v>35674</v>
      </c>
      <c r="B94" s="3">
        <v>8.120350753504834</v>
      </c>
      <c r="C94" s="38">
        <f t="shared" si="9"/>
        <v>-0.004990197825699372</v>
      </c>
      <c r="D94" s="13">
        <f t="shared" si="14"/>
        <v>77.63241638149941</v>
      </c>
      <c r="E94" s="3">
        <v>3.6593</v>
      </c>
      <c r="F94" s="60">
        <f t="shared" si="10"/>
        <v>-0.045740214358359246</v>
      </c>
      <c r="G94" s="59">
        <f t="shared" si="15"/>
        <v>141.3839734178194</v>
      </c>
      <c r="H94" s="29">
        <f t="shared" si="8"/>
        <v>219.0163897993188</v>
      </c>
      <c r="I94" s="39">
        <f t="shared" si="11"/>
        <v>-0.031683485848141284</v>
      </c>
      <c r="J94" s="40"/>
      <c r="K94" s="42">
        <f t="shared" si="12"/>
        <v>155.26483276299882</v>
      </c>
      <c r="L94" s="43">
        <f t="shared" si="13"/>
        <v>282.7679468356388</v>
      </c>
    </row>
    <row r="95" spans="1:12" ht="16.5">
      <c r="A95" s="1">
        <v>35704</v>
      </c>
      <c r="B95" s="3">
        <v>8.226527648544387</v>
      </c>
      <c r="C95" s="38">
        <f t="shared" si="9"/>
        <v>0.013075407487013545</v>
      </c>
      <c r="D95" s="13">
        <f t="shared" si="14"/>
        <v>78.64749185988903</v>
      </c>
      <c r="E95" s="3">
        <v>3.9139</v>
      </c>
      <c r="F95" s="60">
        <f t="shared" si="10"/>
        <v>0.0695761484436914</v>
      </c>
      <c r="G95" s="59">
        <f t="shared" si="15"/>
        <v>151.2209257398965</v>
      </c>
      <c r="H95" s="29">
        <f t="shared" si="8"/>
        <v>229.86841759978552</v>
      </c>
      <c r="I95" s="39">
        <f t="shared" si="11"/>
        <v>0.04954893015271713</v>
      </c>
      <c r="J95" s="40"/>
      <c r="K95" s="42">
        <f t="shared" si="12"/>
        <v>157.29498371977806</v>
      </c>
      <c r="L95" s="43">
        <f t="shared" si="13"/>
        <v>302.441851479793</v>
      </c>
    </row>
    <row r="96" spans="1:12" ht="16.5">
      <c r="A96" s="1">
        <v>35737</v>
      </c>
      <c r="B96" s="3">
        <v>8.293433637199456</v>
      </c>
      <c r="C96" s="38">
        <f t="shared" si="9"/>
        <v>0.00813295615275876</v>
      </c>
      <c r="D96" s="13">
        <f t="shared" si="14"/>
        <v>79.28712846270996</v>
      </c>
      <c r="E96" s="3">
        <v>3.76</v>
      </c>
      <c r="F96" s="60">
        <f t="shared" si="10"/>
        <v>-0.03932139298398021</v>
      </c>
      <c r="G96" s="59">
        <f t="shared" si="15"/>
        <v>145.27470829147674</v>
      </c>
      <c r="H96" s="29">
        <f t="shared" si="8"/>
        <v>224.5618367541867</v>
      </c>
      <c r="I96" s="39">
        <f t="shared" si="11"/>
        <v>-0.02308529767163535</v>
      </c>
      <c r="J96" s="40"/>
      <c r="K96" s="42">
        <f t="shared" si="12"/>
        <v>158.57425692541992</v>
      </c>
      <c r="L96" s="43">
        <f t="shared" si="13"/>
        <v>290.5494165829535</v>
      </c>
    </row>
    <row r="97" spans="1:12" ht="16.5">
      <c r="A97" s="1">
        <v>35765</v>
      </c>
      <c r="B97" s="3">
        <v>8.326886631526989</v>
      </c>
      <c r="C97" s="38">
        <f t="shared" si="9"/>
        <v>0.004033672395650744</v>
      </c>
      <c r="D97" s="13">
        <f t="shared" si="14"/>
        <v>79.6069467641204</v>
      </c>
      <c r="E97" s="3">
        <v>3.8347</v>
      </c>
      <c r="F97" s="60">
        <f t="shared" si="10"/>
        <v>0.01986702127659586</v>
      </c>
      <c r="G97" s="59">
        <f t="shared" si="15"/>
        <v>148.16088401205477</v>
      </c>
      <c r="H97" s="29">
        <f t="shared" si="8"/>
        <v>227.76783077617517</v>
      </c>
      <c r="I97" s="39">
        <f t="shared" si="11"/>
        <v>0.014276664585255784</v>
      </c>
      <c r="J97" s="40"/>
      <c r="K97" s="42">
        <f t="shared" si="12"/>
        <v>159.2138935282408</v>
      </c>
      <c r="L97" s="43">
        <f t="shared" si="13"/>
        <v>296.32176802410953</v>
      </c>
    </row>
    <row r="98" spans="1:12" ht="16.5">
      <c r="A98" s="1">
        <v>35797</v>
      </c>
      <c r="B98" s="3">
        <v>8.40688292231022</v>
      </c>
      <c r="C98" s="38">
        <f t="shared" si="9"/>
        <v>0.009606986899563673</v>
      </c>
      <c r="D98" s="13">
        <f t="shared" si="14"/>
        <v>80.37172965879756</v>
      </c>
      <c r="E98" s="3">
        <v>3.9451</v>
      </c>
      <c r="F98" s="60">
        <f t="shared" si="10"/>
        <v>0.028789735833311556</v>
      </c>
      <c r="G98" s="59">
        <f t="shared" si="15"/>
        <v>152.42639672359175</v>
      </c>
      <c r="H98" s="29">
        <f t="shared" si="8"/>
        <v>232.7981263823893</v>
      </c>
      <c r="I98" s="39">
        <f t="shared" si="11"/>
        <v>0.02208518906762278</v>
      </c>
      <c r="J98" s="40"/>
      <c r="K98" s="42">
        <f t="shared" si="12"/>
        <v>160.74345931759512</v>
      </c>
      <c r="L98" s="43">
        <f t="shared" si="13"/>
        <v>304.8527934471835</v>
      </c>
    </row>
    <row r="99" spans="1:12" ht="16.5">
      <c r="A99" s="1">
        <v>35828</v>
      </c>
      <c r="B99" s="3">
        <v>8.494587946568926</v>
      </c>
      <c r="C99" s="38">
        <f t="shared" si="9"/>
        <v>0.010432525951557267</v>
      </c>
      <c r="D99" s="13">
        <f t="shared" si="14"/>
        <v>81.2102098142345</v>
      </c>
      <c r="E99" s="3">
        <v>4.1318</v>
      </c>
      <c r="F99" s="60">
        <f t="shared" si="10"/>
        <v>0.04732452916275889</v>
      </c>
      <c r="G99" s="59">
        <f t="shared" si="15"/>
        <v>159.63990418051162</v>
      </c>
      <c r="H99" s="29">
        <f t="shared" si="8"/>
        <v>240.85011399474612</v>
      </c>
      <c r="I99" s="39">
        <f t="shared" si="11"/>
        <v>0.034587854023922796</v>
      </c>
      <c r="J99" s="40"/>
      <c r="K99" s="42">
        <f t="shared" si="12"/>
        <v>162.420419628469</v>
      </c>
      <c r="L99" s="43">
        <f t="shared" si="13"/>
        <v>319.27980836102324</v>
      </c>
    </row>
    <row r="100" spans="1:12" ht="16.5">
      <c r="A100" s="1">
        <v>35856</v>
      </c>
      <c r="B100" s="3">
        <v>8.47065531632679</v>
      </c>
      <c r="C100" s="38">
        <f t="shared" si="9"/>
        <v>-0.0028173974291245993</v>
      </c>
      <c r="D100" s="13">
        <f t="shared" si="14"/>
        <v>80.98140837788522</v>
      </c>
      <c r="E100" s="3">
        <v>4.4073</v>
      </c>
      <c r="F100" s="60">
        <f t="shared" si="10"/>
        <v>0.06667796117914712</v>
      </c>
      <c r="G100" s="59">
        <f t="shared" si="15"/>
        <v>170.28436751410254</v>
      </c>
      <c r="H100" s="29">
        <f t="shared" si="8"/>
        <v>251.26577589198774</v>
      </c>
      <c r="I100" s="39">
        <f t="shared" si="11"/>
        <v>0.043245409871256385</v>
      </c>
      <c r="J100" s="40"/>
      <c r="K100" s="42">
        <f t="shared" si="12"/>
        <v>161.96281675577043</v>
      </c>
      <c r="L100" s="43">
        <f t="shared" si="13"/>
        <v>340.5687350282051</v>
      </c>
    </row>
    <row r="101" spans="1:12" ht="16.5">
      <c r="A101" s="1">
        <v>35886</v>
      </c>
      <c r="B101" s="3">
        <v>8.506554261689997</v>
      </c>
      <c r="C101" s="38">
        <f t="shared" si="9"/>
        <v>0.004238036376478945</v>
      </c>
      <c r="D101" s="13">
        <f t="shared" si="14"/>
        <v>81.32461053240918</v>
      </c>
      <c r="E101" s="3">
        <v>4.8834</v>
      </c>
      <c r="F101" s="60">
        <f t="shared" si="10"/>
        <v>0.10802532162548492</v>
      </c>
      <c r="G101" s="59">
        <f t="shared" si="15"/>
        <v>188.67939108260575</v>
      </c>
      <c r="H101" s="29">
        <f t="shared" si="8"/>
        <v>270.00400161501494</v>
      </c>
      <c r="I101" s="39">
        <f t="shared" si="11"/>
        <v>0.07457532032170687</v>
      </c>
      <c r="J101" s="40"/>
      <c r="K101" s="42">
        <f t="shared" si="12"/>
        <v>162.64922106481836</v>
      </c>
      <c r="L101" s="43">
        <f t="shared" si="13"/>
        <v>377.3587821652115</v>
      </c>
    </row>
    <row r="102" spans="1:12" ht="16.5">
      <c r="A102" s="1">
        <v>35916</v>
      </c>
      <c r="B102" s="3">
        <v>8.528991102541996</v>
      </c>
      <c r="C102" s="38">
        <f t="shared" si="9"/>
        <v>0.0026375945138027096</v>
      </c>
      <c r="D102" s="13">
        <f t="shared" si="14"/>
        <v>81.5391118789866</v>
      </c>
      <c r="E102" s="3">
        <v>4.9069</v>
      </c>
      <c r="F102" s="60">
        <f t="shared" si="10"/>
        <v>0.004812220993570115</v>
      </c>
      <c r="G102" s="59">
        <f t="shared" si="15"/>
        <v>189.5873580094275</v>
      </c>
      <c r="H102" s="29">
        <f t="shared" si="8"/>
        <v>271.12646988841414</v>
      </c>
      <c r="I102" s="39">
        <f t="shared" si="11"/>
        <v>0.004157228288044647</v>
      </c>
      <c r="J102" s="40"/>
      <c r="K102" s="42">
        <f t="shared" si="12"/>
        <v>163.0782237579732</v>
      </c>
      <c r="L102" s="43">
        <f t="shared" si="13"/>
        <v>379.174716018855</v>
      </c>
    </row>
    <row r="103" spans="1:12" ht="16.5">
      <c r="A103" s="1">
        <v>35947</v>
      </c>
      <c r="B103" s="3">
        <v>8.602284782658542</v>
      </c>
      <c r="C103" s="38">
        <f t="shared" si="9"/>
        <v>0.008593475973342406</v>
      </c>
      <c r="D103" s="13">
        <f t="shared" si="14"/>
        <v>82.23981627780636</v>
      </c>
      <c r="E103" s="3">
        <v>4.9503</v>
      </c>
      <c r="F103" s="60">
        <f t="shared" si="10"/>
        <v>0.008844688092278242</v>
      </c>
      <c r="G103" s="59">
        <f t="shared" si="15"/>
        <v>191.26419905726</v>
      </c>
      <c r="H103" s="29">
        <f t="shared" si="8"/>
        <v>273.50401533506636</v>
      </c>
      <c r="I103" s="39">
        <f t="shared" si="11"/>
        <v>0.00876913806177144</v>
      </c>
      <c r="J103" s="40"/>
      <c r="K103" s="42">
        <f t="shared" si="12"/>
        <v>164.4796325556127</v>
      </c>
      <c r="L103" s="43">
        <f t="shared" si="13"/>
        <v>382.52839811452</v>
      </c>
    </row>
    <row r="104" spans="1:12" ht="16.5">
      <c r="A104" s="1">
        <v>35977</v>
      </c>
      <c r="B104" s="3">
        <v>8.659124779483614</v>
      </c>
      <c r="C104" s="38">
        <f t="shared" si="9"/>
        <v>0.006607546513649123</v>
      </c>
      <c r="D104" s="13">
        <f t="shared" si="14"/>
        <v>82.7832196891359</v>
      </c>
      <c r="E104" s="3">
        <v>5.0572</v>
      </c>
      <c r="F104" s="60">
        <f t="shared" si="10"/>
        <v>0.02159465082924258</v>
      </c>
      <c r="G104" s="59">
        <f t="shared" si="15"/>
        <v>195.39448265203626</v>
      </c>
      <c r="H104" s="29">
        <f t="shared" si="8"/>
        <v>278.17770234117216</v>
      </c>
      <c r="I104" s="39">
        <f t="shared" si="11"/>
        <v>0.017088184246144</v>
      </c>
      <c r="J104" s="40"/>
      <c r="K104" s="42">
        <f t="shared" si="12"/>
        <v>165.5664393782718</v>
      </c>
      <c r="L104" s="43">
        <f t="shared" si="13"/>
        <v>390.7889653040725</v>
      </c>
    </row>
    <row r="105" spans="1:12" ht="16.5">
      <c r="A105" s="1">
        <v>36010</v>
      </c>
      <c r="B105" s="3">
        <v>8.682758251847723</v>
      </c>
      <c r="C105" s="38">
        <f t="shared" si="9"/>
        <v>0.0027293142166174367</v>
      </c>
      <c r="D105" s="13">
        <f t="shared" si="14"/>
        <v>83.00916110753083</v>
      </c>
      <c r="E105" s="3">
        <v>5.0383</v>
      </c>
      <c r="F105" s="60">
        <f t="shared" si="10"/>
        <v>-0.003737245906825983</v>
      </c>
      <c r="G105" s="59">
        <f t="shared" si="15"/>
        <v>194.66424542152856</v>
      </c>
      <c r="H105" s="29">
        <f t="shared" si="8"/>
        <v>277.6734065290594</v>
      </c>
      <c r="I105" s="39">
        <f t="shared" si="11"/>
        <v>-0.001812854904863263</v>
      </c>
      <c r="J105" s="40"/>
      <c r="K105" s="42">
        <f t="shared" si="12"/>
        <v>166.01832221506166</v>
      </c>
      <c r="L105" s="43">
        <f t="shared" si="13"/>
        <v>389.3284908430571</v>
      </c>
    </row>
    <row r="106" spans="1:12" ht="16.5">
      <c r="A106" s="1">
        <v>36039</v>
      </c>
      <c r="B106" s="3">
        <v>8.804292252892367</v>
      </c>
      <c r="C106" s="38">
        <f t="shared" si="9"/>
        <v>0.013997165131112694</v>
      </c>
      <c r="D106" s="13">
        <f t="shared" si="14"/>
        <v>84.17105404294807</v>
      </c>
      <c r="E106" s="3">
        <v>4.0934</v>
      </c>
      <c r="F106" s="60">
        <f t="shared" si="10"/>
        <v>-0.18754341742254327</v>
      </c>
      <c r="G106" s="59">
        <f t="shared" si="15"/>
        <v>158.15624758519442</v>
      </c>
      <c r="H106" s="29">
        <f t="shared" si="8"/>
        <v>242.3273016281425</v>
      </c>
      <c r="I106" s="39">
        <f t="shared" si="11"/>
        <v>-0.12729380657206654</v>
      </c>
      <c r="J106" s="40"/>
      <c r="K106" s="42">
        <f t="shared" si="12"/>
        <v>168.34210808589614</v>
      </c>
      <c r="L106" s="43">
        <f t="shared" si="13"/>
        <v>316.31249517038884</v>
      </c>
    </row>
    <row r="107" spans="1:12" ht="16.5">
      <c r="A107" s="1">
        <v>36069</v>
      </c>
      <c r="B107" s="3">
        <v>9.059667495593766</v>
      </c>
      <c r="C107" s="38">
        <f t="shared" si="9"/>
        <v>0.02900576620653455</v>
      </c>
      <c r="D107" s="13">
        <f t="shared" si="14"/>
        <v>86.61249995787541</v>
      </c>
      <c r="E107" s="3">
        <v>3.5642</v>
      </c>
      <c r="F107" s="60">
        <f t="shared" si="10"/>
        <v>-0.12928128206381</v>
      </c>
      <c r="G107" s="59">
        <f t="shared" si="15"/>
        <v>137.70960513097913</v>
      </c>
      <c r="H107" s="29">
        <f t="shared" si="8"/>
        <v>224.32210508885453</v>
      </c>
      <c r="I107" s="39">
        <f t="shared" si="11"/>
        <v>-0.07430114732560099</v>
      </c>
      <c r="J107" s="40"/>
      <c r="K107" s="42">
        <f t="shared" si="12"/>
        <v>173.22499991575083</v>
      </c>
      <c r="L107" s="43">
        <f t="shared" si="13"/>
        <v>275.41921026195826</v>
      </c>
    </row>
    <row r="108" spans="1:12" ht="16.5">
      <c r="A108" s="1">
        <v>36101</v>
      </c>
      <c r="B108" s="3">
        <v>8.984285646844556</v>
      </c>
      <c r="C108" s="38">
        <f t="shared" si="9"/>
        <v>-0.008320597724571263</v>
      </c>
      <c r="D108" s="13">
        <f t="shared" si="14"/>
        <v>85.89183218780649</v>
      </c>
      <c r="E108" s="3">
        <v>4.0832</v>
      </c>
      <c r="F108" s="60">
        <f t="shared" si="10"/>
        <v>0.1456147242017843</v>
      </c>
      <c r="G108" s="59">
        <f t="shared" si="15"/>
        <v>157.76215130206327</v>
      </c>
      <c r="H108" s="29">
        <f t="shared" si="8"/>
        <v>243.65398348986974</v>
      </c>
      <c r="I108" s="39">
        <f t="shared" si="11"/>
        <v>0.08617910568090387</v>
      </c>
      <c r="J108" s="40"/>
      <c r="K108" s="42">
        <f t="shared" si="12"/>
        <v>171.78366437561297</v>
      </c>
      <c r="L108" s="43">
        <f t="shared" si="13"/>
        <v>315.52430260412655</v>
      </c>
    </row>
    <row r="109" spans="1:12" ht="16.5">
      <c r="A109" s="1">
        <v>36130</v>
      </c>
      <c r="B109" s="3">
        <v>9.018130558527881</v>
      </c>
      <c r="C109" s="38">
        <f t="shared" si="9"/>
        <v>0.003767123287671908</v>
      </c>
      <c r="D109" s="13">
        <f t="shared" si="14"/>
        <v>86.21539730906198</v>
      </c>
      <c r="E109" s="3">
        <v>4.2417</v>
      </c>
      <c r="F109" s="60">
        <f t="shared" si="10"/>
        <v>0.03881759404388717</v>
      </c>
      <c r="G109" s="59">
        <f t="shared" si="15"/>
        <v>163.88609844679706</v>
      </c>
      <c r="H109" s="29">
        <f t="shared" si="8"/>
        <v>250.10149575585905</v>
      </c>
      <c r="I109" s="39">
        <f t="shared" si="11"/>
        <v>0.026461756026481577</v>
      </c>
      <c r="J109" s="40"/>
      <c r="K109" s="42">
        <f t="shared" si="12"/>
        <v>172.43079461812397</v>
      </c>
      <c r="L109" s="43">
        <f t="shared" si="13"/>
        <v>327.7721968935941</v>
      </c>
    </row>
    <row r="110" spans="1:12" ht="16.5">
      <c r="A110" s="1">
        <v>36164</v>
      </c>
      <c r="B110" s="3">
        <v>9.007361722992284</v>
      </c>
      <c r="C110" s="38">
        <f t="shared" si="9"/>
        <v>-0.0011941316956665046</v>
      </c>
      <c r="D110" s="13">
        <f t="shared" si="14"/>
        <v>86.11244477048075</v>
      </c>
      <c r="E110" s="3">
        <v>4.5909</v>
      </c>
      <c r="F110" s="60">
        <f t="shared" si="10"/>
        <v>0.0823254827074052</v>
      </c>
      <c r="G110" s="59">
        <f t="shared" si="15"/>
        <v>177.37810061046295</v>
      </c>
      <c r="H110" s="29">
        <f t="shared" si="8"/>
        <v>263.4905453809437</v>
      </c>
      <c r="I110" s="39">
        <f t="shared" si="11"/>
        <v>0.0535344644166166</v>
      </c>
      <c r="J110" s="40"/>
      <c r="K110" s="42">
        <f t="shared" si="12"/>
        <v>172.2248895409615</v>
      </c>
      <c r="L110" s="43">
        <f t="shared" si="13"/>
        <v>354.7562012209259</v>
      </c>
    </row>
    <row r="111" spans="1:12" ht="16.5">
      <c r="A111" s="1">
        <v>36192</v>
      </c>
      <c r="B111" s="3">
        <v>9.046437211935748</v>
      </c>
      <c r="C111" s="38">
        <f t="shared" si="9"/>
        <v>0.004338172502134495</v>
      </c>
      <c r="D111" s="13">
        <f t="shared" si="14"/>
        <v>86.48601541047563</v>
      </c>
      <c r="E111" s="3">
        <v>4.7898</v>
      </c>
      <c r="F111" s="60">
        <f t="shared" si="10"/>
        <v>0.04332483826700629</v>
      </c>
      <c r="G111" s="59">
        <f t="shared" si="15"/>
        <v>185.06297813152005</v>
      </c>
      <c r="H111" s="29">
        <f t="shared" si="8"/>
        <v>271.5489935419957</v>
      </c>
      <c r="I111" s="39">
        <f t="shared" si="11"/>
        <v>0.03058344332393955</v>
      </c>
      <c r="J111" s="40"/>
      <c r="K111" s="42">
        <f t="shared" si="12"/>
        <v>172.97203082095126</v>
      </c>
      <c r="L111" s="43">
        <f t="shared" si="13"/>
        <v>370.1259562630401</v>
      </c>
    </row>
    <row r="112" spans="1:12" ht="16.5">
      <c r="A112" s="1">
        <v>36220</v>
      </c>
      <c r="B112" s="3">
        <v>8.877595631318773</v>
      </c>
      <c r="C112" s="38">
        <f t="shared" si="9"/>
        <v>-0.018663875806732854</v>
      </c>
      <c r="D112" s="13">
        <f t="shared" si="14"/>
        <v>84.87185115983533</v>
      </c>
      <c r="E112" s="3">
        <v>4.6042</v>
      </c>
      <c r="F112" s="60">
        <f t="shared" si="10"/>
        <v>-0.03874900830932398</v>
      </c>
      <c r="G112" s="59">
        <f t="shared" si="15"/>
        <v>177.89197125415356</v>
      </c>
      <c r="H112" s="29">
        <f t="shared" si="8"/>
        <v>262.7638224139889</v>
      </c>
      <c r="I112" s="39">
        <f t="shared" si="11"/>
        <v>-0.03235206661389492</v>
      </c>
      <c r="J112" s="40"/>
      <c r="K112" s="42">
        <f t="shared" si="12"/>
        <v>169.74370231967066</v>
      </c>
      <c r="L112" s="43">
        <f t="shared" si="13"/>
        <v>355.7839425083071</v>
      </c>
    </row>
    <row r="113" spans="1:12" ht="16.5">
      <c r="A113" s="1">
        <v>36251</v>
      </c>
      <c r="B113" s="3">
        <v>8.931246227028842</v>
      </c>
      <c r="C113" s="38">
        <f t="shared" si="9"/>
        <v>0.006043370067543749</v>
      </c>
      <c r="D113" s="13">
        <f t="shared" si="14"/>
        <v>85.3847631647117</v>
      </c>
      <c r="E113" s="3">
        <v>4.663</v>
      </c>
      <c r="F113" s="60">
        <f t="shared" si="10"/>
        <v>0.012770948264628086</v>
      </c>
      <c r="G113" s="59">
        <f t="shared" si="15"/>
        <v>180.16382041573306</v>
      </c>
      <c r="H113" s="29">
        <f t="shared" si="8"/>
        <v>265.54858358044476</v>
      </c>
      <c r="I113" s="39">
        <f t="shared" si="11"/>
        <v>0.010597962614763604</v>
      </c>
      <c r="J113" s="40"/>
      <c r="K113" s="42">
        <f t="shared" si="12"/>
        <v>170.7695263294234</v>
      </c>
      <c r="L113" s="43">
        <f t="shared" si="13"/>
        <v>360.3276408314661</v>
      </c>
    </row>
    <row r="114" spans="1:12" ht="16.5">
      <c r="A114" s="1">
        <v>36283</v>
      </c>
      <c r="B114" s="3">
        <v>8.962805400975942</v>
      </c>
      <c r="C114" s="38">
        <f t="shared" si="9"/>
        <v>0.003533568904593815</v>
      </c>
      <c r="D114" s="13">
        <f t="shared" si="14"/>
        <v>85.68647610875664</v>
      </c>
      <c r="E114" s="3">
        <v>4.804</v>
      </c>
      <c r="F114" s="60">
        <f t="shared" si="10"/>
        <v>0.03023804417756809</v>
      </c>
      <c r="G114" s="59">
        <f t="shared" si="15"/>
        <v>185.61162197666343</v>
      </c>
      <c r="H114" s="29">
        <f t="shared" si="8"/>
        <v>271.29809808542007</v>
      </c>
      <c r="I114" s="39">
        <f t="shared" si="11"/>
        <v>0.021651459885243796</v>
      </c>
      <c r="J114" s="40"/>
      <c r="K114" s="42">
        <f t="shared" si="12"/>
        <v>171.37295221751327</v>
      </c>
      <c r="L114" s="43">
        <f t="shared" si="13"/>
        <v>371.22324395332686</v>
      </c>
    </row>
    <row r="115" spans="1:12" ht="16.5">
      <c r="A115" s="1">
        <v>36312</v>
      </c>
      <c r="B115" s="3">
        <v>8.836568705187547</v>
      </c>
      <c r="C115" s="38">
        <f t="shared" si="9"/>
        <v>-0.014084507042253624</v>
      </c>
      <c r="D115" s="13">
        <f t="shared" si="14"/>
        <v>84.47962433257696</v>
      </c>
      <c r="E115" s="3">
        <v>4.894</v>
      </c>
      <c r="F115" s="60">
        <f t="shared" si="10"/>
        <v>0.018734388009991644</v>
      </c>
      <c r="G115" s="59">
        <f t="shared" si="15"/>
        <v>189.08894212193815</v>
      </c>
      <c r="H115" s="29">
        <f t="shared" si="8"/>
        <v>273.5685664545151</v>
      </c>
      <c r="I115" s="39">
        <f t="shared" si="11"/>
        <v>0.008368906325248854</v>
      </c>
      <c r="J115" s="40"/>
      <c r="K115" s="42">
        <f t="shared" si="12"/>
        <v>168.95924866515392</v>
      </c>
      <c r="L115" s="43">
        <f t="shared" si="13"/>
        <v>378.1778842438763</v>
      </c>
    </row>
    <row r="116" spans="1:12" ht="16.5">
      <c r="A116" s="1">
        <v>36342</v>
      </c>
      <c r="B116" s="3">
        <v>8.797119737753674</v>
      </c>
      <c r="C116" s="38">
        <f t="shared" si="9"/>
        <v>-0.004464285714285785</v>
      </c>
      <c r="D116" s="13">
        <f t="shared" si="14"/>
        <v>84.1024831525208</v>
      </c>
      <c r="E116" s="3">
        <v>5.135</v>
      </c>
      <c r="F116" s="60">
        <f t="shared" si="10"/>
        <v>0.04924397221087038</v>
      </c>
      <c r="G116" s="59">
        <f t="shared" si="15"/>
        <v>198.40043273317374</v>
      </c>
      <c r="H116" s="29">
        <f t="shared" si="8"/>
        <v>282.50291588569456</v>
      </c>
      <c r="I116" s="39">
        <f t="shared" si="11"/>
        <v>0.03265853802931307</v>
      </c>
      <c r="J116" s="40"/>
      <c r="K116" s="42">
        <f t="shared" si="12"/>
        <v>168.2049663050416</v>
      </c>
      <c r="L116" s="43">
        <f t="shared" si="13"/>
        <v>396.8008654663475</v>
      </c>
    </row>
    <row r="117" spans="1:12" ht="16.5">
      <c r="A117" s="1">
        <v>36374</v>
      </c>
      <c r="B117" s="3">
        <v>8.787809781439275</v>
      </c>
      <c r="C117" s="38">
        <f t="shared" si="9"/>
        <v>-0.0010582959641260523</v>
      </c>
      <c r="D117" s="13">
        <f t="shared" si="14"/>
        <v>84.01347783402751</v>
      </c>
      <c r="E117" s="3">
        <v>4.959</v>
      </c>
      <c r="F117" s="60">
        <f t="shared" si="10"/>
        <v>-0.03427458617332038</v>
      </c>
      <c r="G117" s="59">
        <f t="shared" si="15"/>
        <v>191.60034000463654</v>
      </c>
      <c r="H117" s="29">
        <f t="shared" si="8"/>
        <v>275.61381783866403</v>
      </c>
      <c r="I117" s="39">
        <f t="shared" si="11"/>
        <v>-0.024385936072312875</v>
      </c>
      <c r="J117" s="40"/>
      <c r="K117" s="42">
        <f t="shared" si="12"/>
        <v>168.02695566805502</v>
      </c>
      <c r="L117" s="43">
        <f t="shared" si="13"/>
        <v>383.20068000927307</v>
      </c>
    </row>
    <row r="118" spans="1:12" ht="16.5">
      <c r="A118" s="1">
        <v>36404</v>
      </c>
      <c r="B118" s="3">
        <v>8.799128027707923</v>
      </c>
      <c r="C118" s="38">
        <f t="shared" si="9"/>
        <v>0.0012879484820612153</v>
      </c>
      <c r="D118" s="13">
        <f t="shared" si="14"/>
        <v>84.12168286527653</v>
      </c>
      <c r="E118" s="3">
        <v>5.112</v>
      </c>
      <c r="F118" s="60">
        <f t="shared" si="10"/>
        <v>0.030852994555354</v>
      </c>
      <c r="G118" s="59">
        <f t="shared" si="15"/>
        <v>197.51178425160356</v>
      </c>
      <c r="H118" s="29">
        <f t="shared" si="8"/>
        <v>281.63346711688007</v>
      </c>
      <c r="I118" s="39">
        <f t="shared" si="11"/>
        <v>0.021840883470290146</v>
      </c>
      <c r="J118" s="40"/>
      <c r="K118" s="42">
        <f t="shared" si="12"/>
        <v>168.24336573055305</v>
      </c>
      <c r="L118" s="43">
        <f t="shared" si="13"/>
        <v>395.0235685032071</v>
      </c>
    </row>
    <row r="119" spans="1:12" ht="16.5">
      <c r="A119" s="1">
        <v>36434</v>
      </c>
      <c r="B119" s="3">
        <v>8.86542061299569</v>
      </c>
      <c r="C119" s="38">
        <f t="shared" si="9"/>
        <v>0.0075339948548328916</v>
      </c>
      <c r="D119" s="13">
        <f t="shared" si="14"/>
        <v>84.7554551911634</v>
      </c>
      <c r="E119" s="3">
        <v>5.014</v>
      </c>
      <c r="F119" s="60">
        <f t="shared" si="10"/>
        <v>-0.019170579029733934</v>
      </c>
      <c r="G119" s="59">
        <f t="shared" si="15"/>
        <v>193.72536898230442</v>
      </c>
      <c r="H119" s="29">
        <f t="shared" si="8"/>
        <v>278.4808241734678</v>
      </c>
      <c r="I119" s="39">
        <f t="shared" si="11"/>
        <v>-0.011194134616479737</v>
      </c>
      <c r="J119" s="40"/>
      <c r="K119" s="42">
        <f t="shared" si="12"/>
        <v>169.5109103823268</v>
      </c>
      <c r="L119" s="43">
        <f t="shared" si="13"/>
        <v>387.45073796460883</v>
      </c>
    </row>
    <row r="120" spans="1:12" ht="16.5">
      <c r="A120" s="1">
        <v>36465</v>
      </c>
      <c r="B120" s="3">
        <v>8.879972643912515</v>
      </c>
      <c r="C120" s="38">
        <f t="shared" si="9"/>
        <v>0.0016414371694325666</v>
      </c>
      <c r="D120" s="13">
        <f t="shared" si="14"/>
        <v>84.89457594562637</v>
      </c>
      <c r="E120" s="3">
        <v>5.161</v>
      </c>
      <c r="F120" s="60">
        <f t="shared" si="10"/>
        <v>0.029317909852413112</v>
      </c>
      <c r="G120" s="59">
        <f t="shared" si="15"/>
        <v>199.40499188625307</v>
      </c>
      <c r="H120" s="29">
        <f t="shared" si="8"/>
        <v>284.2995678318795</v>
      </c>
      <c r="I120" s="39">
        <f t="shared" si="11"/>
        <v>0.02089459364278216</v>
      </c>
      <c r="J120" s="40"/>
      <c r="K120" s="42">
        <f t="shared" si="12"/>
        <v>169.78915189125274</v>
      </c>
      <c r="L120" s="43">
        <f t="shared" si="13"/>
        <v>398.80998377250614</v>
      </c>
    </row>
    <row r="121" spans="1:12" ht="16.5">
      <c r="A121" s="1">
        <v>36495</v>
      </c>
      <c r="B121" s="3">
        <v>8.904226028773893</v>
      </c>
      <c r="C121" s="38">
        <f t="shared" si="9"/>
        <v>0.002731245447924279</v>
      </c>
      <c r="D121" s="13">
        <f t="shared" si="14"/>
        <v>85.12644386973132</v>
      </c>
      <c r="E121" s="3">
        <v>5.845</v>
      </c>
      <c r="F121" s="60">
        <f t="shared" si="10"/>
        <v>0.13253245495059102</v>
      </c>
      <c r="G121" s="59">
        <f t="shared" si="15"/>
        <v>225.8326249903409</v>
      </c>
      <c r="H121" s="29">
        <f t="shared" si="8"/>
        <v>310.9590688600722</v>
      </c>
      <c r="I121" s="39">
        <f t="shared" si="11"/>
        <v>0.0937725696577837</v>
      </c>
      <c r="J121" s="40"/>
      <c r="K121" s="42">
        <f t="shared" si="12"/>
        <v>170.25288773946264</v>
      </c>
      <c r="L121" s="43">
        <f t="shared" si="13"/>
        <v>451.6652499806818</v>
      </c>
    </row>
    <row r="122" spans="1:12" ht="16.5">
      <c r="A122" s="1">
        <v>36528</v>
      </c>
      <c r="B122" s="3">
        <v>8.871888182292055</v>
      </c>
      <c r="C122" s="38">
        <f t="shared" si="9"/>
        <v>-0.0036317414200109288</v>
      </c>
      <c r="D122" s="13">
        <f t="shared" si="14"/>
        <v>84.81728663759138</v>
      </c>
      <c r="E122" s="3">
        <v>6.721</v>
      </c>
      <c r="F122" s="60">
        <f t="shared" si="10"/>
        <v>0.1498716852010266</v>
      </c>
      <c r="G122" s="59">
        <f t="shared" si="15"/>
        <v>259.67854107101476</v>
      </c>
      <c r="H122" s="29">
        <f t="shared" si="8"/>
        <v>344.49582770860616</v>
      </c>
      <c r="I122" s="39">
        <f t="shared" si="11"/>
        <v>0.10784943166788648</v>
      </c>
      <c r="J122" s="40"/>
      <c r="K122" s="42">
        <f t="shared" si="12"/>
        <v>169.63457327518276</v>
      </c>
      <c r="L122" s="43">
        <f t="shared" si="13"/>
        <v>519.3570821420295</v>
      </c>
    </row>
    <row r="123" spans="1:12" ht="16.5">
      <c r="A123" s="1">
        <v>36557</v>
      </c>
      <c r="B123" s="3">
        <v>8.830334049562893</v>
      </c>
      <c r="C123" s="38">
        <f t="shared" si="9"/>
        <v>-0.00468379806816128</v>
      </c>
      <c r="D123" s="13">
        <f t="shared" si="14"/>
        <v>84.42001959429155</v>
      </c>
      <c r="E123" s="3">
        <v>6.926</v>
      </c>
      <c r="F123" s="60">
        <f t="shared" si="10"/>
        <v>0.030501413480136894</v>
      </c>
      <c r="G123" s="59">
        <f t="shared" si="15"/>
        <v>267.5991036241405</v>
      </c>
      <c r="H123" s="29">
        <f t="shared" si="8"/>
        <v>352.01912321843207</v>
      </c>
      <c r="I123" s="39">
        <f t="shared" si="11"/>
        <v>0.02183856785687848</v>
      </c>
      <c r="J123" s="40"/>
      <c r="K123" s="42">
        <f t="shared" si="12"/>
        <v>168.8400391885831</v>
      </c>
      <c r="L123" s="43">
        <f t="shared" si="13"/>
        <v>535.198207248281</v>
      </c>
    </row>
    <row r="124" spans="1:12" ht="16.5">
      <c r="A124" s="1">
        <v>36586</v>
      </c>
      <c r="B124" s="3">
        <v>8.908375738229584</v>
      </c>
      <c r="C124" s="38">
        <f t="shared" si="9"/>
        <v>0.008837908988341579</v>
      </c>
      <c r="D124" s="13">
        <f t="shared" si="14"/>
        <v>85.1661160442599</v>
      </c>
      <c r="E124" s="3">
        <v>7.869</v>
      </c>
      <c r="F124" s="60">
        <f t="shared" si="10"/>
        <v>0.13615362402541142</v>
      </c>
      <c r="G124" s="59">
        <f t="shared" si="15"/>
        <v>304.0336913685189</v>
      </c>
      <c r="H124" s="29">
        <f t="shared" si="8"/>
        <v>389.1998074127788</v>
      </c>
      <c r="I124" s="39">
        <f t="shared" si="11"/>
        <v>0.10562120561636552</v>
      </c>
      <c r="J124" s="40"/>
      <c r="K124" s="42">
        <f t="shared" si="12"/>
        <v>170.3322320885198</v>
      </c>
      <c r="L124" s="43">
        <f t="shared" si="13"/>
        <v>608.0673827370377</v>
      </c>
    </row>
    <row r="125" spans="1:12" ht="16.5">
      <c r="A125" s="1">
        <v>36619</v>
      </c>
      <c r="B125" s="3">
        <v>8.989738349818255</v>
      </c>
      <c r="C125" s="38">
        <f t="shared" si="9"/>
        <v>0.00913327120223617</v>
      </c>
      <c r="D125" s="13">
        <f t="shared" si="14"/>
        <v>85.94396127933322</v>
      </c>
      <c r="E125" s="3">
        <v>7.674</v>
      </c>
      <c r="F125" s="60">
        <f t="shared" si="10"/>
        <v>-0.024780785360274418</v>
      </c>
      <c r="G125" s="59">
        <f t="shared" si="15"/>
        <v>296.4994977204237</v>
      </c>
      <c r="H125" s="29">
        <f t="shared" si="8"/>
        <v>382.4434589997569</v>
      </c>
      <c r="I125" s="39">
        <f t="shared" si="11"/>
        <v>-0.017359588274041018</v>
      </c>
      <c r="J125" s="40"/>
      <c r="K125" s="42">
        <f t="shared" si="12"/>
        <v>171.88792255866645</v>
      </c>
      <c r="L125" s="43">
        <f t="shared" si="13"/>
        <v>592.9989954408474</v>
      </c>
    </row>
    <row r="126" spans="1:12" ht="16.5">
      <c r="A126" s="1">
        <v>36647</v>
      </c>
      <c r="B126" s="3">
        <v>8.956529120598386</v>
      </c>
      <c r="C126" s="38">
        <f t="shared" si="9"/>
        <v>-0.0036941263391209287</v>
      </c>
      <c r="D126" s="13">
        <f t="shared" si="14"/>
        <v>85.62647342828285</v>
      </c>
      <c r="E126" s="3">
        <v>7.751</v>
      </c>
      <c r="F126" s="60">
        <f t="shared" si="10"/>
        <v>0.010033880635913468</v>
      </c>
      <c r="G126" s="59">
        <f t="shared" si="15"/>
        <v>299.4745382891587</v>
      </c>
      <c r="H126" s="29">
        <f t="shared" si="8"/>
        <v>385.10101171744157</v>
      </c>
      <c r="I126" s="39">
        <f t="shared" si="11"/>
        <v>0.006948877422652836</v>
      </c>
      <c r="J126" s="40"/>
      <c r="K126" s="42">
        <f t="shared" si="12"/>
        <v>171.2529468565657</v>
      </c>
      <c r="L126" s="43">
        <f t="shared" si="13"/>
        <v>598.9490765783174</v>
      </c>
    </row>
    <row r="127" spans="1:12" ht="16.5">
      <c r="A127" s="1">
        <v>36678</v>
      </c>
      <c r="B127" s="3">
        <v>8.931622198683485</v>
      </c>
      <c r="C127" s="38">
        <f t="shared" si="9"/>
        <v>-0.0027808676307008277</v>
      </c>
      <c r="D127" s="13">
        <f t="shared" si="14"/>
        <v>85.38835753999507</v>
      </c>
      <c r="E127" s="3">
        <v>7.625</v>
      </c>
      <c r="F127" s="60">
        <f t="shared" si="10"/>
        <v>-0.016255966972003655</v>
      </c>
      <c r="G127" s="59">
        <f t="shared" si="15"/>
        <v>294.6062900857741</v>
      </c>
      <c r="H127" s="29">
        <f t="shared" si="8"/>
        <v>379.9946476257692</v>
      </c>
      <c r="I127" s="39">
        <f t="shared" si="11"/>
        <v>-0.013259804405341472</v>
      </c>
      <c r="J127" s="40"/>
      <c r="K127" s="42">
        <f t="shared" si="12"/>
        <v>170.77671507999014</v>
      </c>
      <c r="L127" s="43">
        <f t="shared" si="13"/>
        <v>589.2125801715482</v>
      </c>
    </row>
    <row r="128" spans="1:12" ht="16.5">
      <c r="A128" s="1">
        <v>36710</v>
      </c>
      <c r="B128" s="3">
        <v>9.08604511455587</v>
      </c>
      <c r="C128" s="38">
        <f t="shared" si="9"/>
        <v>0.01728945900725025</v>
      </c>
      <c r="D128" s="13">
        <f t="shared" si="14"/>
        <v>86.86467604737925</v>
      </c>
      <c r="E128" s="3">
        <v>7.746</v>
      </c>
      <c r="F128" s="60">
        <f t="shared" si="10"/>
        <v>0.015868852459016453</v>
      </c>
      <c r="G128" s="59">
        <f t="shared" si="15"/>
        <v>299.28135383664346</v>
      </c>
      <c r="H128" s="29">
        <f t="shared" si="8"/>
        <v>386.1460298840227</v>
      </c>
      <c r="I128" s="39">
        <f t="shared" si="11"/>
        <v>0.016188076060249173</v>
      </c>
      <c r="J128" s="40"/>
      <c r="K128" s="42">
        <f t="shared" si="12"/>
        <v>173.7293520947585</v>
      </c>
      <c r="L128" s="43">
        <f t="shared" si="13"/>
        <v>598.5627076732869</v>
      </c>
    </row>
    <row r="129" spans="1:12" ht="16.5">
      <c r="A129" s="1">
        <v>36739</v>
      </c>
      <c r="B129" s="3">
        <v>9.167739818436747</v>
      </c>
      <c r="C129" s="38">
        <f t="shared" si="9"/>
        <v>0.008991228070175725</v>
      </c>
      <c r="D129" s="13">
        <f t="shared" si="14"/>
        <v>87.64569616096317</v>
      </c>
      <c r="E129" s="3">
        <v>7.926</v>
      </c>
      <c r="F129" s="60">
        <f t="shared" si="10"/>
        <v>0.02323780015491863</v>
      </c>
      <c r="G129" s="59">
        <f t="shared" si="15"/>
        <v>306.2359941271929</v>
      </c>
      <c r="H129" s="29">
        <f t="shared" si="8"/>
        <v>393.88169028815605</v>
      </c>
      <c r="I129" s="39">
        <f t="shared" si="11"/>
        <v>0.020032992198461066</v>
      </c>
      <c r="J129" s="40"/>
      <c r="K129" s="42">
        <f t="shared" si="12"/>
        <v>175.29139232192634</v>
      </c>
      <c r="L129" s="43">
        <f t="shared" si="13"/>
        <v>612.4719882543858</v>
      </c>
    </row>
    <row r="130" spans="1:12" ht="16.5">
      <c r="A130" s="1">
        <v>36770</v>
      </c>
      <c r="B130" s="3">
        <v>9.271609084581742</v>
      </c>
      <c r="C130" s="38">
        <f t="shared" si="9"/>
        <v>0.01132986627043118</v>
      </c>
      <c r="D130" s="13">
        <f t="shared" si="14"/>
        <v>88.63871017764572</v>
      </c>
      <c r="E130" s="3">
        <v>8.246</v>
      </c>
      <c r="F130" s="60">
        <f t="shared" si="10"/>
        <v>0.04037345445369673</v>
      </c>
      <c r="G130" s="59">
        <f t="shared" si="15"/>
        <v>318.5997990881696</v>
      </c>
      <c r="H130" s="29">
        <f t="shared" si="8"/>
        <v>407.2385092658153</v>
      </c>
      <c r="I130" s="39">
        <f t="shared" si="11"/>
        <v>0.03391073844505865</v>
      </c>
      <c r="J130" s="40"/>
      <c r="K130" s="42">
        <f t="shared" si="12"/>
        <v>177.27742035529144</v>
      </c>
      <c r="L130" s="43">
        <f t="shared" si="13"/>
        <v>637.1995981763392</v>
      </c>
    </row>
    <row r="131" spans="1:12" ht="16.5">
      <c r="A131" s="1">
        <v>36801</v>
      </c>
      <c r="B131" s="3">
        <v>9.346531178194521</v>
      </c>
      <c r="C131" s="38">
        <f t="shared" si="9"/>
        <v>0.008080808080807762</v>
      </c>
      <c r="D131" s="13">
        <f t="shared" si="14"/>
        <v>89.35498258312161</v>
      </c>
      <c r="E131" s="3">
        <v>7.974</v>
      </c>
      <c r="F131" s="60">
        <f t="shared" si="10"/>
        <v>-0.032985690031530464</v>
      </c>
      <c r="G131" s="59">
        <f t="shared" si="15"/>
        <v>308.0905648713394</v>
      </c>
      <c r="H131" s="29">
        <f t="shared" si="8"/>
        <v>397.445547454461</v>
      </c>
      <c r="I131" s="39">
        <f t="shared" si="11"/>
        <v>-0.02404723912040985</v>
      </c>
      <c r="J131" s="40"/>
      <c r="K131" s="42">
        <f t="shared" si="12"/>
        <v>178.70996516624322</v>
      </c>
      <c r="L131" s="43">
        <f t="shared" si="13"/>
        <v>616.1811297426788</v>
      </c>
    </row>
    <row r="132" spans="1:12" ht="16.5">
      <c r="A132" s="1">
        <v>36831</v>
      </c>
      <c r="B132" s="3">
        <v>9.377181125581572</v>
      </c>
      <c r="C132" s="38">
        <f t="shared" si="9"/>
        <v>0.0032792858444165205</v>
      </c>
      <c r="D132" s="13">
        <f t="shared" si="14"/>
        <v>89.64800311263454</v>
      </c>
      <c r="E132" s="3">
        <v>8.08</v>
      </c>
      <c r="F132" s="60">
        <f t="shared" si="10"/>
        <v>0.013293202909455714</v>
      </c>
      <c r="G132" s="59">
        <f t="shared" si="15"/>
        <v>312.1860752646629</v>
      </c>
      <c r="H132" s="29">
        <f t="shared" si="8"/>
        <v>401.8340783772975</v>
      </c>
      <c r="I132" s="39">
        <f t="shared" si="11"/>
        <v>0.011041841960348832</v>
      </c>
      <c r="J132" s="40"/>
      <c r="K132" s="42">
        <f t="shared" si="12"/>
        <v>179.29600622526908</v>
      </c>
      <c r="L132" s="43">
        <f t="shared" si="13"/>
        <v>624.3721505293258</v>
      </c>
    </row>
    <row r="133" spans="1:12" ht="16.5">
      <c r="A133" s="1">
        <v>36861</v>
      </c>
      <c r="B133" s="3">
        <v>9.474239292307225</v>
      </c>
      <c r="C133" s="38">
        <f t="shared" si="9"/>
        <v>0.010350463047031412</v>
      </c>
      <c r="D133" s="13">
        <f t="shared" si="14"/>
        <v>90.57590145609203</v>
      </c>
      <c r="E133" s="3">
        <v>8.064</v>
      </c>
      <c r="F133" s="60">
        <f t="shared" si="10"/>
        <v>-0.001980198019801982</v>
      </c>
      <c r="G133" s="59">
        <f t="shared" si="15"/>
        <v>311.56788501661407</v>
      </c>
      <c r="H133" s="29">
        <f t="shared" si="8"/>
        <v>402.1437864727061</v>
      </c>
      <c r="I133" s="39">
        <f t="shared" si="11"/>
        <v>0.0007707362617408788</v>
      </c>
      <c r="J133" s="40"/>
      <c r="K133" s="42">
        <f t="shared" si="12"/>
        <v>181.15180291218405</v>
      </c>
      <c r="L133" s="43">
        <f t="shared" si="13"/>
        <v>623.1357700332281</v>
      </c>
    </row>
    <row r="134" spans="1:12" ht="16.5">
      <c r="A134" s="1">
        <v>36893</v>
      </c>
      <c r="B134" s="3">
        <v>9.683680599452055</v>
      </c>
      <c r="C134" s="38">
        <f t="shared" si="9"/>
        <v>0.022106398274623483</v>
      </c>
      <c r="D134" s="13">
        <f t="shared" si="14"/>
        <v>92.57820840776344</v>
      </c>
      <c r="E134" s="3">
        <v>8.12</v>
      </c>
      <c r="F134" s="60">
        <f t="shared" si="10"/>
        <v>0.006944444444444341</v>
      </c>
      <c r="G134" s="59">
        <f t="shared" si="15"/>
        <v>313.731550884785</v>
      </c>
      <c r="H134" s="29">
        <f t="shared" si="8"/>
        <v>406.30975929254845</v>
      </c>
      <c r="I134" s="39">
        <f t="shared" si="11"/>
        <v>0.010359411135959702</v>
      </c>
      <c r="J134" s="40"/>
      <c r="K134" s="42">
        <f t="shared" si="12"/>
        <v>185.15641681552688</v>
      </c>
      <c r="L134" s="43">
        <f t="shared" si="13"/>
        <v>627.46310176957</v>
      </c>
    </row>
    <row r="135" spans="1:12" ht="16.5">
      <c r="A135" s="1">
        <v>36923</v>
      </c>
      <c r="B135" s="3">
        <v>9.825692022345377</v>
      </c>
      <c r="C135" s="38">
        <f t="shared" si="9"/>
        <v>0.01466502549674737</v>
      </c>
      <c r="D135" s="13">
        <f t="shared" si="14"/>
        <v>93.93587019450648</v>
      </c>
      <c r="E135" s="3">
        <v>8.017</v>
      </c>
      <c r="F135" s="60">
        <f t="shared" si="10"/>
        <v>-0.01268472906403938</v>
      </c>
      <c r="G135" s="59">
        <f t="shared" si="15"/>
        <v>309.7519511629706</v>
      </c>
      <c r="H135" s="29">
        <f t="shared" si="8"/>
        <v>403.6878213574771</v>
      </c>
      <c r="I135" s="39">
        <f t="shared" si="11"/>
        <v>-0.0064530518283305955</v>
      </c>
      <c r="J135" s="40"/>
      <c r="K135" s="42">
        <f t="shared" si="12"/>
        <v>187.87174038901296</v>
      </c>
      <c r="L135" s="43">
        <f t="shared" si="13"/>
        <v>619.5039023259412</v>
      </c>
    </row>
    <row r="136" spans="1:12" ht="16.5">
      <c r="A136" s="1">
        <v>36951</v>
      </c>
      <c r="B136" s="3">
        <v>9.937645785818775</v>
      </c>
      <c r="C136" s="38">
        <f t="shared" si="9"/>
        <v>0.011393982552963719</v>
      </c>
      <c r="D136" s="13">
        <f t="shared" si="14"/>
        <v>95.00617386060014</v>
      </c>
      <c r="E136" s="3">
        <v>7.89</v>
      </c>
      <c r="F136" s="60">
        <f t="shared" si="10"/>
        <v>-0.01584133715853808</v>
      </c>
      <c r="G136" s="59">
        <f t="shared" si="15"/>
        <v>304.845066069083</v>
      </c>
      <c r="H136" s="29">
        <f t="shared" si="8"/>
        <v>399.8512399296831</v>
      </c>
      <c r="I136" s="39">
        <f t="shared" si="11"/>
        <v>-0.009503832478504684</v>
      </c>
      <c r="J136" s="40"/>
      <c r="K136" s="42">
        <f t="shared" si="12"/>
        <v>190.01234772120029</v>
      </c>
      <c r="L136" s="43">
        <f t="shared" si="13"/>
        <v>609.690132138166</v>
      </c>
    </row>
    <row r="137" spans="1:12" ht="16.5">
      <c r="A137" s="1">
        <v>36983</v>
      </c>
      <c r="B137" s="3">
        <v>9.974380614458484</v>
      </c>
      <c r="C137" s="38">
        <f t="shared" si="9"/>
        <v>0.0036965323006511513</v>
      </c>
      <c r="D137" s="13">
        <f t="shared" si="14"/>
        <v>95.35736725103715</v>
      </c>
      <c r="E137" s="3">
        <v>7.643</v>
      </c>
      <c r="F137" s="60">
        <f t="shared" si="10"/>
        <v>-0.03130544993662863</v>
      </c>
      <c r="G137" s="59">
        <f t="shared" si="15"/>
        <v>295.30175411482907</v>
      </c>
      <c r="H137" s="29">
        <f t="shared" si="8"/>
        <v>390.6591213658662</v>
      </c>
      <c r="I137" s="39">
        <f t="shared" si="11"/>
        <v>-0.022988845965398054</v>
      </c>
      <c r="J137" s="40"/>
      <c r="K137" s="42">
        <f t="shared" si="12"/>
        <v>190.7147345020743</v>
      </c>
      <c r="L137" s="43">
        <f t="shared" si="13"/>
        <v>590.6035082296581</v>
      </c>
    </row>
    <row r="138" spans="1:12" ht="16.5">
      <c r="A138" s="1">
        <v>37012</v>
      </c>
      <c r="B138" s="3">
        <v>9.876421071419257</v>
      </c>
      <c r="C138" s="38">
        <f t="shared" si="9"/>
        <v>-0.009821115398105906</v>
      </c>
      <c r="D138" s="13">
        <f t="shared" si="14"/>
        <v>94.42085154320515</v>
      </c>
      <c r="E138" s="3">
        <v>7.942</v>
      </c>
      <c r="F138" s="60">
        <f t="shared" si="10"/>
        <v>0.03912076409786738</v>
      </c>
      <c r="G138" s="59">
        <f t="shared" si="15"/>
        <v>306.85418437524174</v>
      </c>
      <c r="H138" s="29">
        <f t="shared" si="8"/>
        <v>401.27503591844686</v>
      </c>
      <c r="I138" s="39">
        <f t="shared" si="11"/>
        <v>0.02717436755467042</v>
      </c>
      <c r="J138" s="40"/>
      <c r="K138" s="42">
        <f t="shared" si="12"/>
        <v>188.8417030864103</v>
      </c>
      <c r="L138" s="43">
        <f t="shared" si="13"/>
        <v>613.7083687504835</v>
      </c>
    </row>
    <row r="139" spans="1:12" ht="16.5">
      <c r="A139" s="1">
        <v>37043</v>
      </c>
      <c r="B139" s="3">
        <v>9.939395063373047</v>
      </c>
      <c r="C139" s="38">
        <f t="shared" si="9"/>
        <v>0.006376195536663187</v>
      </c>
      <c r="D139" s="13">
        <f t="shared" si="14"/>
        <v>95.02289735538287</v>
      </c>
      <c r="E139" s="3">
        <v>8.257</v>
      </c>
      <c r="F139" s="60">
        <f t="shared" si="10"/>
        <v>0.03966255351296896</v>
      </c>
      <c r="G139" s="59">
        <f t="shared" si="15"/>
        <v>319.0248048837032</v>
      </c>
      <c r="H139" s="29">
        <f t="shared" si="8"/>
        <v>414.0477022390861</v>
      </c>
      <c r="I139" s="39">
        <f t="shared" si="11"/>
        <v>0.0318302041675852</v>
      </c>
      <c r="J139" s="40"/>
      <c r="K139" s="42">
        <f t="shared" si="12"/>
        <v>190.04579471076573</v>
      </c>
      <c r="L139" s="43">
        <f t="shared" si="13"/>
        <v>638.0496097674064</v>
      </c>
    </row>
    <row r="140" spans="1:12" ht="16.5">
      <c r="A140" s="1">
        <v>37074</v>
      </c>
      <c r="B140" s="3">
        <v>9.995371945109744</v>
      </c>
      <c r="C140" s="38">
        <f t="shared" si="9"/>
        <v>0.005631819781766563</v>
      </c>
      <c r="D140" s="13">
        <f t="shared" si="14"/>
        <v>95.55804918842969</v>
      </c>
      <c r="E140" s="3">
        <v>8.151</v>
      </c>
      <c r="F140" s="60">
        <f t="shared" si="10"/>
        <v>-0.012837592345888322</v>
      </c>
      <c r="G140" s="59">
        <f t="shared" si="15"/>
        <v>314.9292944903797</v>
      </c>
      <c r="H140" s="29">
        <f t="shared" si="8"/>
        <v>410.48734367880934</v>
      </c>
      <c r="I140" s="39">
        <f t="shared" si="11"/>
        <v>-0.008598909113667508</v>
      </c>
      <c r="J140" s="40"/>
      <c r="K140" s="42">
        <f t="shared" si="12"/>
        <v>191.11609837685938</v>
      </c>
      <c r="L140" s="43">
        <f t="shared" si="13"/>
        <v>629.8585889807594</v>
      </c>
    </row>
    <row r="141" spans="1:12" ht="16.5">
      <c r="A141" s="1">
        <v>37104</v>
      </c>
      <c r="B141" s="3">
        <v>10.211757578573177</v>
      </c>
      <c r="C141" s="38">
        <f t="shared" si="9"/>
        <v>0.021648582429121176</v>
      </c>
      <c r="D141" s="13">
        <f t="shared" si="14"/>
        <v>97.62674549305143</v>
      </c>
      <c r="E141" s="3">
        <v>7.851</v>
      </c>
      <c r="F141" s="60">
        <f t="shared" si="10"/>
        <v>-0.036805299963194676</v>
      </c>
      <c r="G141" s="59">
        <f t="shared" si="15"/>
        <v>303.33822733946397</v>
      </c>
      <c r="H141" s="29">
        <f t="shared" si="8"/>
        <v>400.9649728325154</v>
      </c>
      <c r="I141" s="39">
        <f t="shared" si="11"/>
        <v>-0.023197720935690603</v>
      </c>
      <c r="J141" s="40"/>
      <c r="K141" s="42">
        <f t="shared" si="12"/>
        <v>195.25349098610286</v>
      </c>
      <c r="L141" s="43">
        <f t="shared" si="13"/>
        <v>606.6764546789279</v>
      </c>
    </row>
    <row r="142" spans="1:12" ht="16.5">
      <c r="A142" s="1">
        <v>37137</v>
      </c>
      <c r="B142" s="3">
        <v>10.360012936107122</v>
      </c>
      <c r="C142" s="38">
        <f t="shared" si="9"/>
        <v>0.014518103900646968</v>
      </c>
      <c r="D142" s="13">
        <f t="shared" si="14"/>
        <v>99.04410072760157</v>
      </c>
      <c r="E142" s="3">
        <v>7.459</v>
      </c>
      <c r="F142" s="60">
        <f t="shared" si="10"/>
        <v>-0.04992994522990706</v>
      </c>
      <c r="G142" s="59">
        <f t="shared" si="15"/>
        <v>288.19256626226746</v>
      </c>
      <c r="H142" s="29">
        <f aca="true" t="shared" si="16" ref="H142:H205">D142+G142</f>
        <v>387.23666698986904</v>
      </c>
      <c r="I142" s="39">
        <f t="shared" si="11"/>
        <v>-0.034238167353288315</v>
      </c>
      <c r="J142" s="40"/>
      <c r="K142" s="42">
        <f t="shared" si="12"/>
        <v>198.08820145520315</v>
      </c>
      <c r="L142" s="43">
        <f t="shared" si="13"/>
        <v>576.3851325245349</v>
      </c>
    </row>
    <row r="143" spans="1:12" ht="16.5">
      <c r="A143" s="1">
        <v>37165</v>
      </c>
      <c r="B143" s="3">
        <v>10.506482084514152</v>
      </c>
      <c r="C143" s="38">
        <f aca="true" t="shared" si="17" ref="C143:C206">(B143-B142)/B142</f>
        <v>0.014137931034482631</v>
      </c>
      <c r="D143" s="13">
        <f t="shared" si="14"/>
        <v>100.44437939306076</v>
      </c>
      <c r="E143" s="3">
        <v>6.395</v>
      </c>
      <c r="F143" s="60">
        <f aca="true" t="shared" si="18" ref="F143:F206">(E143-E142)/E142</f>
        <v>-0.14264646735487332</v>
      </c>
      <c r="G143" s="59">
        <f t="shared" si="15"/>
        <v>247.08291476701976</v>
      </c>
      <c r="H143" s="29">
        <f t="shared" si="16"/>
        <v>347.5272941600805</v>
      </c>
      <c r="I143" s="39">
        <f aca="true" t="shared" si="19" ref="I143:I206">(H143-H142)/H142</f>
        <v>-0.10254548759151322</v>
      </c>
      <c r="J143" s="40"/>
      <c r="K143" s="42">
        <f aca="true" t="shared" si="20" ref="K143:K206">K142*(1+C143)</f>
        <v>200.8887587861215</v>
      </c>
      <c r="L143" s="43">
        <f aca="true" t="shared" si="21" ref="L143:L206">L142*(1+F143)</f>
        <v>494.1658295340395</v>
      </c>
    </row>
    <row r="144" spans="1:12" ht="16.5">
      <c r="A144" s="1">
        <v>37196</v>
      </c>
      <c r="B144" s="3">
        <v>10.688675415459487</v>
      </c>
      <c r="C144" s="38">
        <f t="shared" si="17"/>
        <v>0.017341040462428018</v>
      </c>
      <c r="D144" s="13">
        <f aca="true" t="shared" si="22" ref="D144:D207">D143*(1+C144)</f>
        <v>102.1861894403393</v>
      </c>
      <c r="E144" s="3">
        <v>6.734</v>
      </c>
      <c r="F144" s="60">
        <f t="shared" si="18"/>
        <v>0.05301016419077411</v>
      </c>
      <c r="G144" s="59">
        <f aca="true" t="shared" si="23" ref="G144:G207">G143*(1+F144)</f>
        <v>260.1808206475545</v>
      </c>
      <c r="H144" s="29">
        <f t="shared" si="16"/>
        <v>362.36701008789385</v>
      </c>
      <c r="I144" s="39">
        <f t="shared" si="19"/>
        <v>0.04270086458584109</v>
      </c>
      <c r="J144" s="40"/>
      <c r="K144" s="42">
        <f t="shared" si="20"/>
        <v>204.3723788806786</v>
      </c>
      <c r="L144" s="43">
        <f t="shared" si="21"/>
        <v>520.361641295109</v>
      </c>
    </row>
    <row r="145" spans="1:12" ht="16.5">
      <c r="A145" s="1">
        <v>37228</v>
      </c>
      <c r="B145" s="3">
        <v>10.572571822210014</v>
      </c>
      <c r="C145" s="38">
        <f t="shared" si="17"/>
        <v>-0.010862299465240362</v>
      </c>
      <c r="D145" s="13">
        <f t="shared" si="22"/>
        <v>101.07621244942656</v>
      </c>
      <c r="E145" s="3">
        <v>7.046</v>
      </c>
      <c r="F145" s="60">
        <f t="shared" si="18"/>
        <v>0.04633204633204637</v>
      </c>
      <c r="G145" s="59">
        <f t="shared" si="23"/>
        <v>272.2355304845069</v>
      </c>
      <c r="H145" s="29">
        <f t="shared" si="16"/>
        <v>373.3117429339335</v>
      </c>
      <c r="I145" s="39">
        <f t="shared" si="19"/>
        <v>0.030203447171929212</v>
      </c>
      <c r="J145" s="40"/>
      <c r="K145" s="42">
        <f t="shared" si="20"/>
        <v>202.15242489885313</v>
      </c>
      <c r="L145" s="43">
        <f t="shared" si="21"/>
        <v>544.4710609690138</v>
      </c>
    </row>
    <row r="146" spans="1:12" ht="16.5">
      <c r="A146" s="1">
        <v>37258</v>
      </c>
      <c r="B146" s="3">
        <v>10.442178555945214</v>
      </c>
      <c r="C146" s="38">
        <f t="shared" si="17"/>
        <v>-0.012333164385876333</v>
      </c>
      <c r="D146" s="13">
        <f t="shared" si="22"/>
        <v>99.82962290578602</v>
      </c>
      <c r="E146" s="3">
        <v>7.224</v>
      </c>
      <c r="F146" s="60">
        <f t="shared" si="18"/>
        <v>0.02526256031791086</v>
      </c>
      <c r="G146" s="59">
        <f t="shared" si="23"/>
        <v>279.11289699405023</v>
      </c>
      <c r="H146" s="29">
        <f t="shared" si="16"/>
        <v>378.94251989983627</v>
      </c>
      <c r="I146" s="39">
        <f t="shared" si="19"/>
        <v>0.015083310590900121</v>
      </c>
      <c r="J146" s="40"/>
      <c r="K146" s="42">
        <f t="shared" si="20"/>
        <v>199.65924581157205</v>
      </c>
      <c r="L146" s="43">
        <f t="shared" si="21"/>
        <v>558.2257939881005</v>
      </c>
    </row>
    <row r="147" spans="1:12" ht="16.5">
      <c r="A147" s="1">
        <v>37288</v>
      </c>
      <c r="B147" s="3">
        <v>10.564712502051586</v>
      </c>
      <c r="C147" s="38">
        <f t="shared" si="17"/>
        <v>0.011734519329456242</v>
      </c>
      <c r="D147" s="13">
        <f t="shared" si="22"/>
        <v>101.0010755454263</v>
      </c>
      <c r="E147" s="3">
        <v>7.407</v>
      </c>
      <c r="F147" s="60">
        <f t="shared" si="18"/>
        <v>0.025332225913621238</v>
      </c>
      <c r="G147" s="59">
        <f t="shared" si="23"/>
        <v>286.1834479561088</v>
      </c>
      <c r="H147" s="29">
        <f t="shared" si="16"/>
        <v>387.1845235015351</v>
      </c>
      <c r="I147" s="39">
        <f t="shared" si="19"/>
        <v>0.021750010011749057</v>
      </c>
      <c r="J147" s="40"/>
      <c r="K147" s="42">
        <f t="shared" si="20"/>
        <v>202.0021510908526</v>
      </c>
      <c r="L147" s="43">
        <f t="shared" si="21"/>
        <v>572.3668959122176</v>
      </c>
    </row>
    <row r="148" spans="1:12" ht="16.5">
      <c r="A148" s="1">
        <v>37316</v>
      </c>
      <c r="B148" s="3">
        <v>10.647234991652757</v>
      </c>
      <c r="C148" s="38">
        <f t="shared" si="17"/>
        <v>0.007811143898629131</v>
      </c>
      <c r="D148" s="13">
        <f t="shared" si="22"/>
        <v>101.79000948042793</v>
      </c>
      <c r="E148" s="3">
        <v>7.532</v>
      </c>
      <c r="F148" s="60">
        <f t="shared" si="18"/>
        <v>0.016875928176049684</v>
      </c>
      <c r="G148" s="59">
        <f t="shared" si="23"/>
        <v>291.0130592689904</v>
      </c>
      <c r="H148" s="29">
        <f t="shared" si="16"/>
        <v>392.80306874941834</v>
      </c>
      <c r="I148" s="39">
        <f t="shared" si="19"/>
        <v>0.014511285722557922</v>
      </c>
      <c r="J148" s="40"/>
      <c r="K148" s="42">
        <f t="shared" si="20"/>
        <v>203.58001896085585</v>
      </c>
      <c r="L148" s="43">
        <f t="shared" si="21"/>
        <v>582.0261185379808</v>
      </c>
    </row>
    <row r="149" spans="1:12" ht="16.5">
      <c r="A149" s="1">
        <v>37347</v>
      </c>
      <c r="B149" s="3">
        <v>10.434510351791978</v>
      </c>
      <c r="C149" s="38">
        <f t="shared" si="17"/>
        <v>-0.01997933172580031</v>
      </c>
      <c r="D149" s="13">
        <f t="shared" si="22"/>
        <v>99.75631311464609</v>
      </c>
      <c r="E149" s="3">
        <v>7.849</v>
      </c>
      <c r="F149" s="60">
        <f t="shared" si="18"/>
        <v>0.04208709506107278</v>
      </c>
      <c r="G149" s="59">
        <f t="shared" si="23"/>
        <v>303.26095355845797</v>
      </c>
      <c r="H149" s="29">
        <f t="shared" si="16"/>
        <v>403.0172666731041</v>
      </c>
      <c r="I149" s="39">
        <f t="shared" si="19"/>
        <v>0.026003355717675654</v>
      </c>
      <c r="J149" s="40"/>
      <c r="K149" s="42">
        <f t="shared" si="20"/>
        <v>199.51262622929218</v>
      </c>
      <c r="L149" s="43">
        <f t="shared" si="21"/>
        <v>606.5219071169159</v>
      </c>
    </row>
    <row r="150" spans="1:12" ht="16.5">
      <c r="A150" s="1">
        <v>37377</v>
      </c>
      <c r="B150" s="3">
        <v>10.634398159937032</v>
      </c>
      <c r="C150" s="38">
        <f t="shared" si="17"/>
        <v>0.019156414762742133</v>
      </c>
      <c r="D150" s="13">
        <f t="shared" si="22"/>
        <v>101.66728642387223</v>
      </c>
      <c r="E150" s="3">
        <v>7.89</v>
      </c>
      <c r="F150" s="60">
        <f t="shared" si="18"/>
        <v>0.00522359536246649</v>
      </c>
      <c r="G150" s="59">
        <f t="shared" si="23"/>
        <v>304.8450660690831</v>
      </c>
      <c r="H150" s="29">
        <f t="shared" si="16"/>
        <v>406.5123524929553</v>
      </c>
      <c r="I150" s="39">
        <f t="shared" si="19"/>
        <v>0.008672297960588785</v>
      </c>
      <c r="J150" s="40"/>
      <c r="K150" s="42">
        <f t="shared" si="20"/>
        <v>203.33457284774445</v>
      </c>
      <c r="L150" s="43">
        <f t="shared" si="21"/>
        <v>609.6901321381662</v>
      </c>
    </row>
    <row r="151" spans="1:12" ht="16.5">
      <c r="A151" s="1">
        <v>37410</v>
      </c>
      <c r="B151" s="3">
        <v>10.705917650924713</v>
      </c>
      <c r="C151" s="38">
        <f t="shared" si="17"/>
        <v>0.006725297465080483</v>
      </c>
      <c r="D151" s="13">
        <f t="shared" si="22"/>
        <v>102.3510291675403</v>
      </c>
      <c r="E151" s="3">
        <v>7.695</v>
      </c>
      <c r="F151" s="60">
        <f t="shared" si="18"/>
        <v>-0.024714828897338326</v>
      </c>
      <c r="G151" s="59">
        <f t="shared" si="23"/>
        <v>297.3108724209879</v>
      </c>
      <c r="H151" s="29">
        <f t="shared" si="16"/>
        <v>399.66190158852817</v>
      </c>
      <c r="I151" s="39">
        <f t="shared" si="19"/>
        <v>-0.0168517656657084</v>
      </c>
      <c r="J151" s="40"/>
      <c r="K151" s="42">
        <f t="shared" si="20"/>
        <v>204.7020583350806</v>
      </c>
      <c r="L151" s="43">
        <f t="shared" si="21"/>
        <v>594.6217448419758</v>
      </c>
    </row>
    <row r="152" spans="1:12" ht="16.5">
      <c r="A152" s="1">
        <v>37438</v>
      </c>
      <c r="B152" s="3">
        <v>10.727923648151696</v>
      </c>
      <c r="C152" s="38">
        <f t="shared" si="17"/>
        <v>0.0020554984583767057</v>
      </c>
      <c r="D152" s="13">
        <f t="shared" si="22"/>
        <v>102.56141155020745</v>
      </c>
      <c r="E152" s="3">
        <v>7.124</v>
      </c>
      <c r="F152" s="60">
        <f t="shared" si="18"/>
        <v>-0.07420402858999357</v>
      </c>
      <c r="G152" s="59">
        <f t="shared" si="23"/>
        <v>275.249207943745</v>
      </c>
      <c r="H152" s="29">
        <f t="shared" si="16"/>
        <v>377.81061949395246</v>
      </c>
      <c r="I152" s="39">
        <f t="shared" si="19"/>
        <v>-0.054674418571607285</v>
      </c>
      <c r="J152" s="40"/>
      <c r="K152" s="42">
        <f t="shared" si="20"/>
        <v>205.1228231004149</v>
      </c>
      <c r="L152" s="43">
        <f t="shared" si="21"/>
        <v>550.49841588749</v>
      </c>
    </row>
    <row r="153" spans="1:12" ht="16.5">
      <c r="A153" s="1">
        <v>37469</v>
      </c>
      <c r="B153" s="3">
        <v>10.767167676539804</v>
      </c>
      <c r="C153" s="38">
        <f t="shared" si="17"/>
        <v>0.0036581196581194197</v>
      </c>
      <c r="D153" s="13">
        <f t="shared" si="22"/>
        <v>102.93659346596374</v>
      </c>
      <c r="E153" s="3">
        <v>6.289</v>
      </c>
      <c r="F153" s="60">
        <f t="shared" si="18"/>
        <v>-0.11720943290286356</v>
      </c>
      <c r="G153" s="59">
        <f t="shared" si="23"/>
        <v>242.98740437369625</v>
      </c>
      <c r="H153" s="29">
        <f t="shared" si="16"/>
        <v>345.92399783966</v>
      </c>
      <c r="I153" s="39">
        <f t="shared" si="19"/>
        <v>-0.0843984261135965</v>
      </c>
      <c r="J153" s="40"/>
      <c r="K153" s="42">
        <f t="shared" si="20"/>
        <v>205.87318693192748</v>
      </c>
      <c r="L153" s="43">
        <f t="shared" si="21"/>
        <v>485.9748087473925</v>
      </c>
    </row>
    <row r="154" spans="1:12" ht="16.5">
      <c r="A154" s="1">
        <v>37501</v>
      </c>
      <c r="B154" s="3">
        <v>11.089863763029586</v>
      </c>
      <c r="C154" s="38">
        <f t="shared" si="17"/>
        <v>0.02997037811465425</v>
      </c>
      <c r="D154" s="13">
        <f t="shared" si="22"/>
        <v>106.02164209397313</v>
      </c>
      <c r="E154" s="3">
        <v>6.378</v>
      </c>
      <c r="F154" s="60">
        <f t="shared" si="18"/>
        <v>0.014151693432978282</v>
      </c>
      <c r="G154" s="59">
        <f t="shared" si="23"/>
        <v>246.4260876284679</v>
      </c>
      <c r="H154" s="29">
        <f t="shared" si="16"/>
        <v>352.44772972244107</v>
      </c>
      <c r="I154" s="39">
        <f t="shared" si="19"/>
        <v>0.01885885895029725</v>
      </c>
      <c r="J154" s="40"/>
      <c r="K154" s="42">
        <f t="shared" si="20"/>
        <v>212.04328418794626</v>
      </c>
      <c r="L154" s="43">
        <f t="shared" si="21"/>
        <v>492.8521752569358</v>
      </c>
    </row>
    <row r="155" spans="1:12" ht="16.5">
      <c r="A155" s="1">
        <v>37530</v>
      </c>
      <c r="B155" s="3">
        <v>11.256840226387675</v>
      </c>
      <c r="C155" s="38">
        <f t="shared" si="17"/>
        <v>0.015056673997632069</v>
      </c>
      <c r="D155" s="13">
        <f t="shared" si="22"/>
        <v>107.61797539567571</v>
      </c>
      <c r="E155" s="3">
        <v>5.685</v>
      </c>
      <c r="F155" s="60">
        <f t="shared" si="18"/>
        <v>-0.1086547507055504</v>
      </c>
      <c r="G155" s="59">
        <f t="shared" si="23"/>
        <v>219.6507225098526</v>
      </c>
      <c r="H155" s="29">
        <f t="shared" si="16"/>
        <v>327.2686979055283</v>
      </c>
      <c r="I155" s="39">
        <f t="shared" si="19"/>
        <v>-0.07144047100754967</v>
      </c>
      <c r="J155" s="40"/>
      <c r="K155" s="42">
        <f t="shared" si="20"/>
        <v>215.23595079135143</v>
      </c>
      <c r="L155" s="43">
        <f t="shared" si="21"/>
        <v>439.3014450197052</v>
      </c>
    </row>
    <row r="156" spans="1:12" ht="16.5">
      <c r="A156" s="1">
        <v>37561</v>
      </c>
      <c r="B156" s="3">
        <v>11.118005863595565</v>
      </c>
      <c r="C156" s="38">
        <f t="shared" si="17"/>
        <v>-0.012333333333332941</v>
      </c>
      <c r="D156" s="13">
        <f t="shared" si="22"/>
        <v>106.29068703246242</v>
      </c>
      <c r="E156" s="3">
        <v>6</v>
      </c>
      <c r="F156" s="60">
        <f t="shared" si="18"/>
        <v>0.05540897097625337</v>
      </c>
      <c r="G156" s="59">
        <f t="shared" si="23"/>
        <v>231.8213430183141</v>
      </c>
      <c r="H156" s="29">
        <f t="shared" si="16"/>
        <v>338.1120300507765</v>
      </c>
      <c r="I156" s="39">
        <f t="shared" si="19"/>
        <v>0.03313281170684501</v>
      </c>
      <c r="J156" s="40"/>
      <c r="K156" s="42">
        <f t="shared" si="20"/>
        <v>212.58137406492483</v>
      </c>
      <c r="L156" s="43">
        <f t="shared" si="21"/>
        <v>463.6426860366282</v>
      </c>
    </row>
    <row r="157" spans="1:12" ht="16.5">
      <c r="A157" s="1">
        <v>37592</v>
      </c>
      <c r="B157" s="3">
        <v>11.239954966048098</v>
      </c>
      <c r="C157" s="38">
        <f t="shared" si="17"/>
        <v>0.010968612892338787</v>
      </c>
      <c r="D157" s="13">
        <f t="shared" si="22"/>
        <v>107.45654843258222</v>
      </c>
      <c r="E157" s="3">
        <v>6.327</v>
      </c>
      <c r="F157" s="60">
        <f t="shared" si="18"/>
        <v>0.05449999999999999</v>
      </c>
      <c r="G157" s="59">
        <f t="shared" si="23"/>
        <v>244.45560621281223</v>
      </c>
      <c r="H157" s="29">
        <f t="shared" si="16"/>
        <v>351.9121546453945</v>
      </c>
      <c r="I157" s="39">
        <f t="shared" si="19"/>
        <v>0.04081524278371727</v>
      </c>
      <c r="J157" s="40"/>
      <c r="K157" s="42">
        <f t="shared" si="20"/>
        <v>214.91309686516445</v>
      </c>
      <c r="L157" s="43">
        <f t="shared" si="21"/>
        <v>488.91121242562446</v>
      </c>
    </row>
    <row r="158" spans="1:12" ht="16.5">
      <c r="A158" s="1">
        <v>37623</v>
      </c>
      <c r="B158" s="3">
        <v>11.478224750839972</v>
      </c>
      <c r="C158" s="38">
        <f t="shared" si="17"/>
        <v>0.021198464363211694</v>
      </c>
      <c r="D158" s="13">
        <f t="shared" si="22"/>
        <v>109.73446224512405</v>
      </c>
      <c r="E158" s="3">
        <v>6.011</v>
      </c>
      <c r="F158" s="60">
        <f t="shared" si="18"/>
        <v>-0.04994468152362887</v>
      </c>
      <c r="G158" s="59">
        <f t="shared" si="23"/>
        <v>232.2463488138477</v>
      </c>
      <c r="H158" s="29">
        <f t="shared" si="16"/>
        <v>341.98081105897177</v>
      </c>
      <c r="I158" s="39">
        <f t="shared" si="19"/>
        <v>-0.028221087152929022</v>
      </c>
      <c r="J158" s="40"/>
      <c r="K158" s="42">
        <f t="shared" si="20"/>
        <v>219.4689244902481</v>
      </c>
      <c r="L158" s="43">
        <f t="shared" si="21"/>
        <v>464.4926976276954</v>
      </c>
    </row>
    <row r="159" spans="1:12" ht="16.5">
      <c r="A159" s="1">
        <v>37655</v>
      </c>
      <c r="B159" s="3">
        <v>11.53038144388891</v>
      </c>
      <c r="C159" s="38">
        <f t="shared" si="17"/>
        <v>0.0045439686171958454</v>
      </c>
      <c r="D159" s="13">
        <f t="shared" si="22"/>
        <v>110.23309219779074</v>
      </c>
      <c r="E159" s="3">
        <v>5.659</v>
      </c>
      <c r="F159" s="60">
        <f t="shared" si="18"/>
        <v>-0.05855930793545172</v>
      </c>
      <c r="G159" s="59">
        <f t="shared" si="23"/>
        <v>218.64616335677326</v>
      </c>
      <c r="H159" s="29">
        <f t="shared" si="16"/>
        <v>328.879255554564</v>
      </c>
      <c r="I159" s="39">
        <f t="shared" si="19"/>
        <v>-0.038310791368199065</v>
      </c>
      <c r="J159" s="40"/>
      <c r="K159" s="42">
        <f t="shared" si="20"/>
        <v>220.46618439558148</v>
      </c>
      <c r="L159" s="43">
        <f t="shared" si="21"/>
        <v>437.2923267135465</v>
      </c>
    </row>
    <row r="160" spans="1:12" ht="16.5">
      <c r="A160" s="1">
        <v>37683</v>
      </c>
      <c r="B160" s="3">
        <v>11.72075965652149</v>
      </c>
      <c r="C160" s="38">
        <f t="shared" si="17"/>
        <v>0.016511007338224797</v>
      </c>
      <c r="D160" s="13">
        <f t="shared" si="22"/>
        <v>112.05315159198368</v>
      </c>
      <c r="E160" s="3">
        <v>5.251</v>
      </c>
      <c r="F160" s="60">
        <f t="shared" si="18"/>
        <v>-0.07209754373564226</v>
      </c>
      <c r="G160" s="59">
        <f t="shared" si="23"/>
        <v>202.8823120315279</v>
      </c>
      <c r="H160" s="29">
        <f t="shared" si="16"/>
        <v>314.93546362351157</v>
      </c>
      <c r="I160" s="39">
        <f t="shared" si="19"/>
        <v>-0.04239790651295436</v>
      </c>
      <c r="J160" s="40"/>
      <c r="K160" s="42">
        <f t="shared" si="20"/>
        <v>224.10630318396736</v>
      </c>
      <c r="L160" s="43">
        <f t="shared" si="21"/>
        <v>405.7646240630558</v>
      </c>
    </row>
    <row r="161" spans="1:12" ht="16.5">
      <c r="A161" s="1">
        <v>37712</v>
      </c>
      <c r="B161" s="3">
        <v>11.707298570779795</v>
      </c>
      <c r="C161" s="38">
        <f t="shared" si="17"/>
        <v>-0.0011484823625920947</v>
      </c>
      <c r="D161" s="13">
        <f t="shared" si="22"/>
        <v>111.92446052370742</v>
      </c>
      <c r="E161" s="3">
        <v>5.167</v>
      </c>
      <c r="F161" s="60">
        <f t="shared" si="18"/>
        <v>-0.015996952961340793</v>
      </c>
      <c r="G161" s="59">
        <f t="shared" si="23"/>
        <v>199.63681322927147</v>
      </c>
      <c r="H161" s="29">
        <f t="shared" si="16"/>
        <v>311.5612737529789</v>
      </c>
      <c r="I161" s="39">
        <f t="shared" si="19"/>
        <v>-0.0107139089123553</v>
      </c>
      <c r="J161" s="40"/>
      <c r="K161" s="42">
        <f t="shared" si="20"/>
        <v>223.84892104741485</v>
      </c>
      <c r="L161" s="43">
        <f t="shared" si="21"/>
        <v>399.27362645854294</v>
      </c>
    </row>
    <row r="162" spans="1:12" ht="16.5">
      <c r="A162" s="1">
        <v>37742</v>
      </c>
      <c r="B162" s="3">
        <v>11.79960315872287</v>
      </c>
      <c r="C162" s="38">
        <f t="shared" si="17"/>
        <v>0.007884362680683538</v>
      </c>
      <c r="D162" s="13">
        <f t="shared" si="22"/>
        <v>112.80691356331617</v>
      </c>
      <c r="E162" s="3">
        <v>5.671</v>
      </c>
      <c r="F162" s="60">
        <f t="shared" si="18"/>
        <v>0.09754209405844794</v>
      </c>
      <c r="G162" s="59">
        <f t="shared" si="23"/>
        <v>219.10980604280988</v>
      </c>
      <c r="H162" s="29">
        <f t="shared" si="16"/>
        <v>331.91671960612604</v>
      </c>
      <c r="I162" s="39">
        <f t="shared" si="19"/>
        <v>0.06533368415127856</v>
      </c>
      <c r="J162" s="40"/>
      <c r="K162" s="42">
        <f t="shared" si="20"/>
        <v>225.61382712663234</v>
      </c>
      <c r="L162" s="43">
        <f t="shared" si="21"/>
        <v>438.21961208561976</v>
      </c>
    </row>
    <row r="163" spans="1:12" ht="16.5">
      <c r="A163" s="1">
        <v>37774</v>
      </c>
      <c r="B163" s="3">
        <v>12.084208971547346</v>
      </c>
      <c r="C163" s="38">
        <f t="shared" si="17"/>
        <v>0.024119947848761345</v>
      </c>
      <c r="D163" s="13">
        <f t="shared" si="22"/>
        <v>115.52781043544307</v>
      </c>
      <c r="E163" s="3">
        <v>6.039</v>
      </c>
      <c r="F163" s="60">
        <f t="shared" si="18"/>
        <v>0.06489155351789798</v>
      </c>
      <c r="G163" s="59">
        <f t="shared" si="23"/>
        <v>233.32818174793312</v>
      </c>
      <c r="H163" s="29">
        <f t="shared" si="16"/>
        <v>348.8559921833762</v>
      </c>
      <c r="I163" s="39">
        <f t="shared" si="19"/>
        <v>0.051034707131811276</v>
      </c>
      <c r="J163" s="40"/>
      <c r="K163" s="42">
        <f t="shared" si="20"/>
        <v>231.05562087088614</v>
      </c>
      <c r="L163" s="43">
        <f t="shared" si="21"/>
        <v>466.65636349586623</v>
      </c>
    </row>
    <row r="164" spans="1:12" ht="16.5">
      <c r="A164" s="1">
        <v>37803</v>
      </c>
      <c r="B164" s="3">
        <v>12.057286800063949</v>
      </c>
      <c r="C164" s="38">
        <f t="shared" si="17"/>
        <v>-0.0022278803309994273</v>
      </c>
      <c r="D164" s="13">
        <f t="shared" si="22"/>
        <v>115.27042829889052</v>
      </c>
      <c r="E164" s="3">
        <v>6.015</v>
      </c>
      <c r="F164" s="60">
        <f t="shared" si="18"/>
        <v>-0.003974167908594142</v>
      </c>
      <c r="G164" s="59">
        <f t="shared" si="23"/>
        <v>232.40089637585984</v>
      </c>
      <c r="H164" s="29">
        <f t="shared" si="16"/>
        <v>347.6713246747504</v>
      </c>
      <c r="I164" s="39">
        <f t="shared" si="19"/>
        <v>-0.0033958640102793097</v>
      </c>
      <c r="J164" s="40"/>
      <c r="K164" s="42">
        <f t="shared" si="20"/>
        <v>230.54085659778104</v>
      </c>
      <c r="L164" s="43">
        <f t="shared" si="21"/>
        <v>464.8017927517197</v>
      </c>
    </row>
    <row r="165" spans="1:12" ht="16.5">
      <c r="A165" s="1">
        <v>37834</v>
      </c>
      <c r="B165" s="3">
        <v>11.58999482360214</v>
      </c>
      <c r="C165" s="38">
        <f t="shared" si="17"/>
        <v>-0.03875598086124403</v>
      </c>
      <c r="D165" s="13">
        <f t="shared" si="22"/>
        <v>110.80300978587132</v>
      </c>
      <c r="E165" s="3">
        <v>6.303</v>
      </c>
      <c r="F165" s="60">
        <f t="shared" si="18"/>
        <v>0.047880299251870366</v>
      </c>
      <c r="G165" s="59">
        <f t="shared" si="23"/>
        <v>243.52832084073893</v>
      </c>
      <c r="H165" s="29">
        <f t="shared" si="16"/>
        <v>354.3313306266102</v>
      </c>
      <c r="I165" s="39">
        <f t="shared" si="19"/>
        <v>0.019156040430111182</v>
      </c>
      <c r="J165" s="40"/>
      <c r="K165" s="42">
        <f t="shared" si="20"/>
        <v>221.60601957174265</v>
      </c>
      <c r="L165" s="43">
        <f t="shared" si="21"/>
        <v>487.05664168147786</v>
      </c>
    </row>
    <row r="166" spans="1:12" ht="16.5">
      <c r="A166" s="1">
        <v>37865</v>
      </c>
      <c r="B166" s="3">
        <v>11.658563082362459</v>
      </c>
      <c r="C166" s="38">
        <f t="shared" si="17"/>
        <v>0.005916159567274775</v>
      </c>
      <c r="D166" s="13">
        <f t="shared" si="22"/>
        <v>111.45853807229885</v>
      </c>
      <c r="E166" s="3">
        <v>6.632</v>
      </c>
      <c r="F166" s="60">
        <f t="shared" si="18"/>
        <v>0.052197366333491944</v>
      </c>
      <c r="G166" s="59">
        <f t="shared" si="23"/>
        <v>256.23985781624316</v>
      </c>
      <c r="H166" s="29">
        <f t="shared" si="16"/>
        <v>367.698395888542</v>
      </c>
      <c r="I166" s="39">
        <f t="shared" si="19"/>
        <v>0.03772476240893812</v>
      </c>
      <c r="J166" s="40"/>
      <c r="K166" s="42">
        <f t="shared" si="20"/>
        <v>222.9170761445977</v>
      </c>
      <c r="L166" s="43">
        <f t="shared" si="21"/>
        <v>512.4797156324863</v>
      </c>
    </row>
    <row r="167" spans="1:12" ht="16.5">
      <c r="A167" s="1">
        <v>37895</v>
      </c>
      <c r="B167" s="3">
        <v>11.97789525887483</v>
      </c>
      <c r="C167" s="38">
        <f t="shared" si="17"/>
        <v>0.02739035456225894</v>
      </c>
      <c r="D167" s="13">
        <f t="shared" si="22"/>
        <v>114.51142694909015</v>
      </c>
      <c r="E167" s="3">
        <v>6.435</v>
      </c>
      <c r="F167" s="60">
        <f t="shared" si="18"/>
        <v>-0.029704463208685174</v>
      </c>
      <c r="G167" s="59">
        <f t="shared" si="23"/>
        <v>248.62839038714185</v>
      </c>
      <c r="H167" s="29">
        <f t="shared" si="16"/>
        <v>363.139817336232</v>
      </c>
      <c r="I167" s="39">
        <f t="shared" si="19"/>
        <v>-0.012397602500533638</v>
      </c>
      <c r="J167" s="40"/>
      <c r="K167" s="42">
        <f t="shared" si="20"/>
        <v>229.0228538981803</v>
      </c>
      <c r="L167" s="43">
        <f t="shared" si="21"/>
        <v>497.2567807742837</v>
      </c>
    </row>
    <row r="168" spans="1:12" ht="16.5">
      <c r="A168" s="1">
        <v>37928</v>
      </c>
      <c r="B168" s="3">
        <v>11.829004182709559</v>
      </c>
      <c r="C168" s="38">
        <f t="shared" si="17"/>
        <v>-0.012430487405953226</v>
      </c>
      <c r="D168" s="13">
        <f t="shared" si="22"/>
        <v>113.08799409856175</v>
      </c>
      <c r="E168" s="3">
        <v>7.043</v>
      </c>
      <c r="F168" s="60">
        <f t="shared" si="18"/>
        <v>0.09448329448329457</v>
      </c>
      <c r="G168" s="59">
        <f t="shared" si="23"/>
        <v>272.11961981299766</v>
      </c>
      <c r="H168" s="29">
        <f t="shared" si="16"/>
        <v>385.2076139115594</v>
      </c>
      <c r="I168" s="39">
        <f t="shared" si="19"/>
        <v>0.06076942136833974</v>
      </c>
      <c r="J168" s="40"/>
      <c r="K168" s="42">
        <f t="shared" si="20"/>
        <v>226.1759881971235</v>
      </c>
      <c r="L168" s="43">
        <f t="shared" si="21"/>
        <v>544.2392396259953</v>
      </c>
    </row>
    <row r="169" spans="1:12" ht="16.5">
      <c r="A169" s="1">
        <v>37956</v>
      </c>
      <c r="B169" s="3">
        <v>11.858390579321126</v>
      </c>
      <c r="C169" s="38">
        <f t="shared" si="17"/>
        <v>0.002484266313348789</v>
      </c>
      <c r="D169" s="13">
        <f t="shared" si="22"/>
        <v>113.36893479274501</v>
      </c>
      <c r="E169" s="3">
        <v>7.061</v>
      </c>
      <c r="F169" s="60">
        <f t="shared" si="18"/>
        <v>0.0025557290927161426</v>
      </c>
      <c r="G169" s="59">
        <f t="shared" si="23"/>
        <v>272.81508384205256</v>
      </c>
      <c r="H169" s="29">
        <f t="shared" si="16"/>
        <v>386.18401863479755</v>
      </c>
      <c r="I169" s="39">
        <f t="shared" si="19"/>
        <v>0.0025347492831808926</v>
      </c>
      <c r="J169" s="40"/>
      <c r="K169" s="42">
        <f t="shared" si="20"/>
        <v>226.73786958549002</v>
      </c>
      <c r="L169" s="43">
        <f t="shared" si="21"/>
        <v>545.6301676841051</v>
      </c>
    </row>
    <row r="170" spans="1:12" ht="16.5">
      <c r="A170" s="1">
        <v>37988</v>
      </c>
      <c r="B170" s="3">
        <v>11.960263420907895</v>
      </c>
      <c r="C170" s="38">
        <f t="shared" si="17"/>
        <v>0.008590781430695676</v>
      </c>
      <c r="D170" s="13">
        <f t="shared" si="22"/>
        <v>114.34286253258026</v>
      </c>
      <c r="E170" s="3">
        <v>7.145</v>
      </c>
      <c r="F170" s="60">
        <f t="shared" si="18"/>
        <v>0.011896331964310952</v>
      </c>
      <c r="G170" s="59">
        <f t="shared" si="23"/>
        <v>276.06058264430897</v>
      </c>
      <c r="H170" s="29">
        <f t="shared" si="16"/>
        <v>390.40344517688925</v>
      </c>
      <c r="I170" s="39">
        <f t="shared" si="19"/>
        <v>0.010925948093367062</v>
      </c>
      <c r="J170" s="40"/>
      <c r="K170" s="42">
        <f t="shared" si="20"/>
        <v>228.6857250651605</v>
      </c>
      <c r="L170" s="43">
        <f t="shared" si="21"/>
        <v>552.1211652886179</v>
      </c>
    </row>
    <row r="171" spans="1:12" ht="16.5">
      <c r="A171" s="1">
        <v>38019</v>
      </c>
      <c r="B171" s="3">
        <v>12.086429017026889</v>
      </c>
      <c r="C171" s="38">
        <f t="shared" si="17"/>
        <v>0.010548730548730451</v>
      </c>
      <c r="D171" s="13">
        <f t="shared" si="22"/>
        <v>115.54903457960697</v>
      </c>
      <c r="E171" s="3">
        <v>7.538</v>
      </c>
      <c r="F171" s="60">
        <f t="shared" si="18"/>
        <v>0.055003498950315005</v>
      </c>
      <c r="G171" s="59">
        <f t="shared" si="23"/>
        <v>291.24488061200856</v>
      </c>
      <c r="H171" s="29">
        <f t="shared" si="16"/>
        <v>406.7939151916155</v>
      </c>
      <c r="I171" s="39">
        <f t="shared" si="19"/>
        <v>0.041983415405824176</v>
      </c>
      <c r="J171" s="40"/>
      <c r="K171" s="42">
        <f t="shared" si="20"/>
        <v>231.09806915921394</v>
      </c>
      <c r="L171" s="43">
        <f t="shared" si="21"/>
        <v>582.4897612240171</v>
      </c>
    </row>
    <row r="172" spans="1:12" ht="16.5">
      <c r="A172" s="1">
        <v>38047</v>
      </c>
      <c r="B172" s="3">
        <v>12.20245233430387</v>
      </c>
      <c r="C172" s="38">
        <f t="shared" si="17"/>
        <v>0.00959947037404784</v>
      </c>
      <c r="D172" s="13">
        <f t="shared" si="22"/>
        <v>116.65824411380373</v>
      </c>
      <c r="E172" s="3">
        <v>7.828</v>
      </c>
      <c r="F172" s="60">
        <f t="shared" si="18"/>
        <v>0.03847174316794906</v>
      </c>
      <c r="G172" s="59">
        <f t="shared" si="23"/>
        <v>302.44957885789375</v>
      </c>
      <c r="H172" s="29">
        <f t="shared" si="16"/>
        <v>419.1078229716975</v>
      </c>
      <c r="I172" s="39">
        <f t="shared" si="19"/>
        <v>0.030270629230728954</v>
      </c>
      <c r="J172" s="40"/>
      <c r="K172" s="42">
        <f t="shared" si="20"/>
        <v>233.31648822760746</v>
      </c>
      <c r="L172" s="43">
        <f t="shared" si="21"/>
        <v>604.8991577157875</v>
      </c>
    </row>
    <row r="173" spans="1:12" ht="16.5">
      <c r="A173" s="1">
        <v>38078</v>
      </c>
      <c r="B173" s="3">
        <v>12.274466807096488</v>
      </c>
      <c r="C173" s="38">
        <f t="shared" si="17"/>
        <v>0.005901639344262611</v>
      </c>
      <c r="D173" s="13">
        <f t="shared" si="22"/>
        <v>117.34671899709835</v>
      </c>
      <c r="E173" s="3">
        <v>7.708</v>
      </c>
      <c r="F173" s="60">
        <f t="shared" si="18"/>
        <v>-0.015329586101175281</v>
      </c>
      <c r="G173" s="59">
        <f t="shared" si="23"/>
        <v>297.8131519975275</v>
      </c>
      <c r="H173" s="29">
        <f t="shared" si="16"/>
        <v>415.15987099462586</v>
      </c>
      <c r="I173" s="39">
        <f t="shared" si="19"/>
        <v>-0.009419895694331222</v>
      </c>
      <c r="J173" s="40"/>
      <c r="K173" s="42">
        <f t="shared" si="20"/>
        <v>234.6934379941967</v>
      </c>
      <c r="L173" s="43">
        <f t="shared" si="21"/>
        <v>595.626303995055</v>
      </c>
    </row>
    <row r="174" spans="1:12" ht="16.5">
      <c r="A174" s="1">
        <v>38110</v>
      </c>
      <c r="B174" s="3">
        <v>11.996410926036118</v>
      </c>
      <c r="C174" s="38">
        <f t="shared" si="17"/>
        <v>-0.022653194263363978</v>
      </c>
      <c r="D174" s="13">
        <f t="shared" si="22"/>
        <v>114.68844097548869</v>
      </c>
      <c r="E174" s="3">
        <v>7.694</v>
      </c>
      <c r="F174" s="60">
        <f t="shared" si="18"/>
        <v>-0.0018162947586922982</v>
      </c>
      <c r="G174" s="59">
        <f t="shared" si="23"/>
        <v>297.27223553048475</v>
      </c>
      <c r="H174" s="29">
        <f t="shared" si="16"/>
        <v>411.9606765059734</v>
      </c>
      <c r="I174" s="39">
        <f t="shared" si="19"/>
        <v>-0.00770593381529847</v>
      </c>
      <c r="J174" s="40"/>
      <c r="K174" s="42">
        <f t="shared" si="20"/>
        <v>229.37688195097738</v>
      </c>
      <c r="L174" s="43">
        <f t="shared" si="21"/>
        <v>594.5444710609695</v>
      </c>
    </row>
    <row r="175" spans="1:12" ht="16.5">
      <c r="A175" s="1">
        <v>38139</v>
      </c>
      <c r="B175" s="3">
        <v>11.908393237067374</v>
      </c>
      <c r="C175" s="38">
        <f t="shared" si="17"/>
        <v>-0.007337001834250028</v>
      </c>
      <c r="D175" s="13">
        <f t="shared" si="22"/>
        <v>113.84697167368425</v>
      </c>
      <c r="E175" s="3">
        <v>7.514</v>
      </c>
      <c r="F175" s="60">
        <f t="shared" si="18"/>
        <v>-0.023394853132310853</v>
      </c>
      <c r="G175" s="59">
        <f t="shared" si="23"/>
        <v>290.3175952399354</v>
      </c>
      <c r="H175" s="29">
        <f t="shared" si="16"/>
        <v>404.16456691361964</v>
      </c>
      <c r="I175" s="39">
        <f t="shared" si="19"/>
        <v>-0.01892440234460277</v>
      </c>
      <c r="J175" s="40"/>
      <c r="K175" s="42">
        <f t="shared" si="20"/>
        <v>227.6939433473685</v>
      </c>
      <c r="L175" s="43">
        <f t="shared" si="21"/>
        <v>580.6351904798707</v>
      </c>
    </row>
    <row r="176" spans="1:12" ht="16.5">
      <c r="A176" s="1">
        <v>38169</v>
      </c>
      <c r="B176" s="3">
        <v>11.968405297727895</v>
      </c>
      <c r="C176" s="38">
        <f t="shared" si="17"/>
        <v>0.0050394758945077845</v>
      </c>
      <c r="D176" s="13">
        <f t="shared" si="22"/>
        <v>114.4207007430965</v>
      </c>
      <c r="E176" s="3">
        <v>7.699</v>
      </c>
      <c r="F176" s="60">
        <f t="shared" si="18"/>
        <v>0.024620708011711418</v>
      </c>
      <c r="G176" s="59">
        <f t="shared" si="23"/>
        <v>297.465419983</v>
      </c>
      <c r="H176" s="29">
        <f t="shared" si="16"/>
        <v>411.8861207260965</v>
      </c>
      <c r="I176" s="39">
        <f t="shared" si="19"/>
        <v>0.019104974667725334</v>
      </c>
      <c r="J176" s="40"/>
      <c r="K176" s="42">
        <f t="shared" si="20"/>
        <v>228.841401486193</v>
      </c>
      <c r="L176" s="43">
        <f t="shared" si="21"/>
        <v>594.930839966</v>
      </c>
    </row>
    <row r="177" spans="1:12" ht="16.5">
      <c r="A177" s="1">
        <v>38201</v>
      </c>
      <c r="B177" s="3">
        <v>12.076226966714616</v>
      </c>
      <c r="C177" s="38">
        <f t="shared" si="17"/>
        <v>0.009008858432224934</v>
      </c>
      <c r="D177" s="13">
        <f t="shared" si="22"/>
        <v>115.45150063780704</v>
      </c>
      <c r="E177" s="3">
        <v>7.421</v>
      </c>
      <c r="F177" s="60">
        <f t="shared" si="18"/>
        <v>-0.036108585530588336</v>
      </c>
      <c r="G177" s="59">
        <f t="shared" si="23"/>
        <v>286.7243644231514</v>
      </c>
      <c r="H177" s="29">
        <f t="shared" si="16"/>
        <v>402.1758650609585</v>
      </c>
      <c r="I177" s="39">
        <f t="shared" si="19"/>
        <v>-0.023575098010149634</v>
      </c>
      <c r="J177" s="40"/>
      <c r="K177" s="42">
        <f t="shared" si="20"/>
        <v>230.9030012756141</v>
      </c>
      <c r="L177" s="43">
        <f t="shared" si="21"/>
        <v>573.4487288463029</v>
      </c>
    </row>
    <row r="178" spans="1:12" ht="16.5">
      <c r="A178" s="1">
        <v>38231</v>
      </c>
      <c r="B178" s="3">
        <v>12.282174993901531</v>
      </c>
      <c r="C178" s="38">
        <f t="shared" si="17"/>
        <v>0.017054004347099826</v>
      </c>
      <c r="D178" s="13">
        <f t="shared" si="22"/>
        <v>117.42041103156342</v>
      </c>
      <c r="E178" s="3">
        <v>7.371</v>
      </c>
      <c r="F178" s="60">
        <f t="shared" si="18"/>
        <v>-0.006737636437137828</v>
      </c>
      <c r="G178" s="59">
        <f t="shared" si="23"/>
        <v>284.79251989799883</v>
      </c>
      <c r="H178" s="29">
        <f t="shared" si="16"/>
        <v>402.2129309295623</v>
      </c>
      <c r="I178" s="39">
        <f t="shared" si="19"/>
        <v>9.216333406328594E-05</v>
      </c>
      <c r="J178" s="40"/>
      <c r="K178" s="42">
        <f t="shared" si="20"/>
        <v>234.84082206312684</v>
      </c>
      <c r="L178" s="43">
        <f t="shared" si="21"/>
        <v>569.5850397959977</v>
      </c>
    </row>
    <row r="179" spans="1:12" ht="16.5">
      <c r="A179" s="1">
        <v>38261</v>
      </c>
      <c r="B179" s="3">
        <v>12.300346878653313</v>
      </c>
      <c r="C179" s="38">
        <f t="shared" si="17"/>
        <v>0.0014795331251024075</v>
      </c>
      <c r="D179" s="13">
        <f t="shared" si="22"/>
        <v>117.59413841924777</v>
      </c>
      <c r="E179" s="3">
        <v>7.641</v>
      </c>
      <c r="F179" s="60">
        <f t="shared" si="18"/>
        <v>0.03663003663003657</v>
      </c>
      <c r="G179" s="59">
        <f t="shared" si="23"/>
        <v>295.22448033382295</v>
      </c>
      <c r="H179" s="29">
        <f t="shared" si="16"/>
        <v>412.8186187530707</v>
      </c>
      <c r="I179" s="39">
        <f t="shared" si="19"/>
        <v>0.026368341263910713</v>
      </c>
      <c r="J179" s="40"/>
      <c r="K179" s="42">
        <f t="shared" si="20"/>
        <v>235.18827683849554</v>
      </c>
      <c r="L179" s="43">
        <f t="shared" si="21"/>
        <v>590.4489606676459</v>
      </c>
    </row>
    <row r="180" spans="1:12" ht="16.5">
      <c r="A180" s="1">
        <v>38292</v>
      </c>
      <c r="B180" s="3">
        <v>12.409378187164025</v>
      </c>
      <c r="C180" s="38">
        <f t="shared" si="17"/>
        <v>0.008864084044648432</v>
      </c>
      <c r="D180" s="13">
        <f t="shared" si="22"/>
        <v>118.636502745354</v>
      </c>
      <c r="E180" s="3">
        <v>7.67</v>
      </c>
      <c r="F180" s="60">
        <f t="shared" si="18"/>
        <v>0.0037953147493783425</v>
      </c>
      <c r="G180" s="59">
        <f t="shared" si="23"/>
        <v>296.34495015841145</v>
      </c>
      <c r="H180" s="29">
        <f t="shared" si="16"/>
        <v>414.98145290376544</v>
      </c>
      <c r="I180" s="39">
        <f t="shared" si="19"/>
        <v>0.005239187508614842</v>
      </c>
      <c r="J180" s="40"/>
      <c r="K180" s="42">
        <f t="shared" si="20"/>
        <v>237.273005490708</v>
      </c>
      <c r="L180" s="43">
        <f t="shared" si="21"/>
        <v>592.6899003168229</v>
      </c>
    </row>
    <row r="181" spans="1:12" ht="16.5">
      <c r="A181" s="1">
        <v>38322</v>
      </c>
      <c r="B181" s="3">
        <v>12.330633353239616</v>
      </c>
      <c r="C181" s="38">
        <f t="shared" si="17"/>
        <v>-0.006345590628051037</v>
      </c>
      <c r="D181" s="13">
        <f t="shared" si="22"/>
        <v>117.88368406538832</v>
      </c>
      <c r="E181" s="3">
        <v>7.968</v>
      </c>
      <c r="F181" s="60">
        <f t="shared" si="18"/>
        <v>0.03885267275097784</v>
      </c>
      <c r="G181" s="59">
        <f t="shared" si="23"/>
        <v>307.8587435283211</v>
      </c>
      <c r="H181" s="29">
        <f t="shared" si="16"/>
        <v>425.7424275937094</v>
      </c>
      <c r="I181" s="39">
        <f t="shared" si="19"/>
        <v>0.025931218406619834</v>
      </c>
      <c r="J181" s="40"/>
      <c r="K181" s="42">
        <f t="shared" si="20"/>
        <v>235.76736813077665</v>
      </c>
      <c r="L181" s="43">
        <f t="shared" si="21"/>
        <v>615.7174870566422</v>
      </c>
    </row>
    <row r="182" spans="1:12" ht="16.5">
      <c r="A182" s="1">
        <v>38356</v>
      </c>
      <c r="B182" s="3">
        <v>12.429569170221564</v>
      </c>
      <c r="C182" s="38">
        <f t="shared" si="17"/>
        <v>0.00802357949893584</v>
      </c>
      <c r="D182" s="13">
        <f t="shared" si="22"/>
        <v>118.8295331761144</v>
      </c>
      <c r="E182" s="3">
        <v>8.106</v>
      </c>
      <c r="F182" s="60">
        <f t="shared" si="18"/>
        <v>0.01731927710843372</v>
      </c>
      <c r="G182" s="59">
        <f t="shared" si="23"/>
        <v>313.1906344177423</v>
      </c>
      <c r="H182" s="29">
        <f t="shared" si="16"/>
        <v>432.0201675938567</v>
      </c>
      <c r="I182" s="39">
        <f t="shared" si="19"/>
        <v>0.014745394382300537</v>
      </c>
      <c r="J182" s="40"/>
      <c r="K182" s="42">
        <f t="shared" si="20"/>
        <v>237.6590663522288</v>
      </c>
      <c r="L182" s="43">
        <f t="shared" si="21"/>
        <v>626.3812688354845</v>
      </c>
    </row>
    <row r="183" spans="1:12" ht="16.5">
      <c r="A183" s="1">
        <v>38384</v>
      </c>
      <c r="B183" s="3">
        <v>12.51780376618302</v>
      </c>
      <c r="C183" s="38">
        <f t="shared" si="17"/>
        <v>0.007098765432099308</v>
      </c>
      <c r="D183" s="13">
        <f t="shared" si="22"/>
        <v>119.6730761585375</v>
      </c>
      <c r="E183" s="3">
        <v>8.372</v>
      </c>
      <c r="F183" s="60">
        <f t="shared" si="18"/>
        <v>0.03281519861830743</v>
      </c>
      <c r="G183" s="59">
        <f t="shared" si="23"/>
        <v>323.46804729155417</v>
      </c>
      <c r="H183" s="29">
        <f t="shared" si="16"/>
        <v>443.14112345009164</v>
      </c>
      <c r="I183" s="39">
        <f t="shared" si="19"/>
        <v>0.025741751636673124</v>
      </c>
      <c r="J183" s="40"/>
      <c r="K183" s="42">
        <f t="shared" si="20"/>
        <v>239.346152317075</v>
      </c>
      <c r="L183" s="43">
        <f t="shared" si="21"/>
        <v>646.9360945831083</v>
      </c>
    </row>
    <row r="184" spans="1:12" ht="16.5">
      <c r="A184" s="1">
        <v>38412</v>
      </c>
      <c r="B184" s="3">
        <v>12.454105158705728</v>
      </c>
      <c r="C184" s="38">
        <f t="shared" si="17"/>
        <v>-0.005088640840446351</v>
      </c>
      <c r="D184" s="13">
        <f t="shared" si="22"/>
        <v>119.06410285569531</v>
      </c>
      <c r="E184" s="3">
        <v>8.751</v>
      </c>
      <c r="F184" s="60">
        <f t="shared" si="18"/>
        <v>0.04526994744386043</v>
      </c>
      <c r="G184" s="59">
        <f t="shared" si="23"/>
        <v>338.11142879221103</v>
      </c>
      <c r="H184" s="29">
        <f t="shared" si="16"/>
        <v>457.1755316479063</v>
      </c>
      <c r="I184" s="39">
        <f t="shared" si="19"/>
        <v>0.03167029069328813</v>
      </c>
      <c r="J184" s="40"/>
      <c r="K184" s="42">
        <f t="shared" si="20"/>
        <v>238.12820571139062</v>
      </c>
      <c r="L184" s="43">
        <f t="shared" si="21"/>
        <v>676.2228575844221</v>
      </c>
    </row>
    <row r="185" spans="1:12" ht="16.5">
      <c r="A185" s="1">
        <v>38443</v>
      </c>
      <c r="B185" s="3">
        <v>12.384242169859661</v>
      </c>
      <c r="C185" s="38">
        <f t="shared" si="17"/>
        <v>-0.005609635373700931</v>
      </c>
      <c r="D185" s="13">
        <f t="shared" si="22"/>
        <v>118.39619665257803</v>
      </c>
      <c r="E185" s="3">
        <v>8.687</v>
      </c>
      <c r="F185" s="60">
        <f t="shared" si="18"/>
        <v>-0.007313449891440985</v>
      </c>
      <c r="G185" s="59">
        <f t="shared" si="23"/>
        <v>335.6386678000157</v>
      </c>
      <c r="H185" s="29">
        <f t="shared" si="16"/>
        <v>454.03486445259375</v>
      </c>
      <c r="I185" s="39">
        <f t="shared" si="19"/>
        <v>-0.0068697184733223175</v>
      </c>
      <c r="J185" s="40"/>
      <c r="K185" s="42">
        <f t="shared" si="20"/>
        <v>236.79239330515605</v>
      </c>
      <c r="L185" s="43">
        <f t="shared" si="21"/>
        <v>671.2773356000314</v>
      </c>
    </row>
    <row r="186" spans="1:12" ht="16.5">
      <c r="A186" s="1">
        <v>38474</v>
      </c>
      <c r="B186" s="3">
        <v>12.571228404712363</v>
      </c>
      <c r="C186" s="38">
        <f t="shared" si="17"/>
        <v>0.01509872241579565</v>
      </c>
      <c r="D186" s="13">
        <f t="shared" si="22"/>
        <v>120.18382796092126</v>
      </c>
      <c r="E186" s="3">
        <v>8.391</v>
      </c>
      <c r="F186" s="60">
        <f t="shared" si="18"/>
        <v>-0.03407390353401628</v>
      </c>
      <c r="G186" s="59">
        <f t="shared" si="23"/>
        <v>324.2021482111122</v>
      </c>
      <c r="H186" s="29">
        <f t="shared" si="16"/>
        <v>444.38597617203345</v>
      </c>
      <c r="I186" s="39">
        <f t="shared" si="19"/>
        <v>-0.021251425905791318</v>
      </c>
      <c r="J186" s="40"/>
      <c r="K186" s="42">
        <f t="shared" si="20"/>
        <v>240.36765592184253</v>
      </c>
      <c r="L186" s="43">
        <f t="shared" si="21"/>
        <v>648.4042964222244</v>
      </c>
    </row>
    <row r="187" spans="1:12" ht="16.5">
      <c r="A187" s="1">
        <v>38504</v>
      </c>
      <c r="B187" s="3">
        <v>12.735611907879571</v>
      </c>
      <c r="C187" s="38">
        <f t="shared" si="17"/>
        <v>0.013076168682575893</v>
      </c>
      <c r="D187" s="13">
        <f t="shared" si="22"/>
        <v>121.75537196825596</v>
      </c>
      <c r="E187" s="3">
        <v>8.917</v>
      </c>
      <c r="F187" s="60">
        <f t="shared" si="18"/>
        <v>0.06268621141699438</v>
      </c>
      <c r="G187" s="59">
        <f t="shared" si="23"/>
        <v>344.52515261571773</v>
      </c>
      <c r="H187" s="29">
        <f t="shared" si="16"/>
        <v>466.2805245839737</v>
      </c>
      <c r="I187" s="39">
        <f t="shared" si="19"/>
        <v>0.04926921547016666</v>
      </c>
      <c r="J187" s="40"/>
      <c r="K187" s="42">
        <f t="shared" si="20"/>
        <v>243.51074393651191</v>
      </c>
      <c r="L187" s="43">
        <f t="shared" si="21"/>
        <v>689.0503052314355</v>
      </c>
    </row>
    <row r="188" spans="1:12" ht="16.5">
      <c r="A188" s="1">
        <v>38534</v>
      </c>
      <c r="B188" s="3">
        <v>12.733557114089985</v>
      </c>
      <c r="C188" s="38">
        <f t="shared" si="17"/>
        <v>-0.00016134236850566842</v>
      </c>
      <c r="D188" s="13">
        <f t="shared" si="22"/>
        <v>121.73572766816432</v>
      </c>
      <c r="E188" s="3">
        <v>9.294</v>
      </c>
      <c r="F188" s="60">
        <f t="shared" si="18"/>
        <v>0.04227879331613779</v>
      </c>
      <c r="G188" s="59">
        <f t="shared" si="23"/>
        <v>359.0912603353685</v>
      </c>
      <c r="H188" s="29">
        <f t="shared" si="16"/>
        <v>480.8269880035328</v>
      </c>
      <c r="I188" s="39">
        <f t="shared" si="19"/>
        <v>0.03119680675605692</v>
      </c>
      <c r="J188" s="40"/>
      <c r="K188" s="42">
        <f t="shared" si="20"/>
        <v>243.47145533632863</v>
      </c>
      <c r="L188" s="43">
        <f t="shared" si="21"/>
        <v>718.182520670737</v>
      </c>
    </row>
    <row r="189" spans="1:12" ht="16.5">
      <c r="A189" s="1">
        <v>38565</v>
      </c>
      <c r="B189" s="3">
        <v>12.62526948137859</v>
      </c>
      <c r="C189" s="38">
        <f t="shared" si="17"/>
        <v>-0.008504114894303354</v>
      </c>
      <c r="D189" s="13">
        <f t="shared" si="22"/>
        <v>120.70047305333262</v>
      </c>
      <c r="E189" s="3">
        <v>9.659</v>
      </c>
      <c r="F189" s="60">
        <f t="shared" si="18"/>
        <v>0.039272649020873705</v>
      </c>
      <c r="G189" s="59">
        <f t="shared" si="23"/>
        <v>373.1937253689826</v>
      </c>
      <c r="H189" s="29">
        <f t="shared" si="16"/>
        <v>493.8941984223152</v>
      </c>
      <c r="I189" s="39">
        <f t="shared" si="19"/>
        <v>0.02717653281701065</v>
      </c>
      <c r="J189" s="40"/>
      <c r="K189" s="42">
        <f t="shared" si="20"/>
        <v>241.40094610666523</v>
      </c>
      <c r="L189" s="43">
        <f t="shared" si="21"/>
        <v>746.3874507379652</v>
      </c>
    </row>
    <row r="190" spans="1:12" ht="16.5">
      <c r="A190" s="1">
        <v>38596</v>
      </c>
      <c r="B190" s="3">
        <v>12.806702987305236</v>
      </c>
      <c r="C190" s="38">
        <f t="shared" si="17"/>
        <v>0.014370664023785675</v>
      </c>
      <c r="D190" s="13">
        <f t="shared" si="22"/>
        <v>122.43501899909405</v>
      </c>
      <c r="E190" s="3">
        <v>9.908</v>
      </c>
      <c r="F190" s="60">
        <f t="shared" si="18"/>
        <v>0.025779066155916634</v>
      </c>
      <c r="G190" s="59">
        <f t="shared" si="23"/>
        <v>382.8143111042426</v>
      </c>
      <c r="H190" s="29">
        <f t="shared" si="16"/>
        <v>505.24933010333666</v>
      </c>
      <c r="I190" s="39">
        <f t="shared" si="19"/>
        <v>0.022991020581521426</v>
      </c>
      <c r="J190" s="40"/>
      <c r="K190" s="42">
        <f t="shared" si="20"/>
        <v>244.8700379981881</v>
      </c>
      <c r="L190" s="43">
        <f t="shared" si="21"/>
        <v>765.6286222084852</v>
      </c>
    </row>
    <row r="191" spans="1:12" ht="16.5">
      <c r="A191" s="1">
        <v>38628</v>
      </c>
      <c r="B191" s="3">
        <v>12.698259972268614</v>
      </c>
      <c r="C191" s="38">
        <f t="shared" si="17"/>
        <v>-0.008467676274222739</v>
      </c>
      <c r="D191" s="13">
        <f t="shared" si="22"/>
        <v>121.39827889358142</v>
      </c>
      <c r="E191" s="3">
        <v>10.35</v>
      </c>
      <c r="F191" s="60">
        <f t="shared" si="18"/>
        <v>0.044610415825595495</v>
      </c>
      <c r="G191" s="59">
        <f t="shared" si="23"/>
        <v>399.8918167065918</v>
      </c>
      <c r="H191" s="29">
        <f t="shared" si="16"/>
        <v>521.2900956001732</v>
      </c>
      <c r="I191" s="39">
        <f t="shared" si="19"/>
        <v>0.031748217248612313</v>
      </c>
      <c r="J191" s="40"/>
      <c r="K191" s="42">
        <f t="shared" si="20"/>
        <v>242.79655778716284</v>
      </c>
      <c r="L191" s="43">
        <f t="shared" si="21"/>
        <v>799.7836334131836</v>
      </c>
    </row>
    <row r="192" spans="1:12" ht="16.5">
      <c r="A192" s="1">
        <v>38657</v>
      </c>
      <c r="B192" s="3">
        <v>12.591902399828854</v>
      </c>
      <c r="C192" s="38">
        <f t="shared" si="17"/>
        <v>-0.008375759566431301</v>
      </c>
      <c r="D192" s="13">
        <f t="shared" si="22"/>
        <v>120.38147609779021</v>
      </c>
      <c r="E192" s="3">
        <v>9.862</v>
      </c>
      <c r="F192" s="60">
        <f t="shared" si="18"/>
        <v>-0.04714975845410624</v>
      </c>
      <c r="G192" s="59">
        <f t="shared" si="23"/>
        <v>381.03701414110225</v>
      </c>
      <c r="H192" s="29">
        <f t="shared" si="16"/>
        <v>501.41849023889245</v>
      </c>
      <c r="I192" s="39">
        <f t="shared" si="19"/>
        <v>-0.03812005163536083</v>
      </c>
      <c r="J192" s="40"/>
      <c r="K192" s="42">
        <f t="shared" si="20"/>
        <v>240.76295219558043</v>
      </c>
      <c r="L192" s="43">
        <f t="shared" si="21"/>
        <v>762.0740282822045</v>
      </c>
    </row>
    <row r="193" spans="1:12" ht="16.5">
      <c r="A193" s="1">
        <v>38687</v>
      </c>
      <c r="B193" s="3">
        <v>12.644038464750302</v>
      </c>
      <c r="C193" s="38">
        <f t="shared" si="17"/>
        <v>0.0041404438555811265</v>
      </c>
      <c r="D193" s="13">
        <f t="shared" si="22"/>
        <v>120.87990884082511</v>
      </c>
      <c r="E193" s="3">
        <v>10.41</v>
      </c>
      <c r="F193" s="60">
        <f t="shared" si="18"/>
        <v>0.055566822145609415</v>
      </c>
      <c r="G193" s="59">
        <f t="shared" si="23"/>
        <v>402.21003013677495</v>
      </c>
      <c r="H193" s="29">
        <f t="shared" si="16"/>
        <v>523.0899389776</v>
      </c>
      <c r="I193" s="39">
        <f t="shared" si="19"/>
        <v>0.04322028238005856</v>
      </c>
      <c r="J193" s="40"/>
      <c r="K193" s="42">
        <f t="shared" si="20"/>
        <v>241.75981768165022</v>
      </c>
      <c r="L193" s="43">
        <f t="shared" si="21"/>
        <v>804.4200602735499</v>
      </c>
    </row>
    <row r="194" spans="1:12" ht="16.5">
      <c r="A194" s="1">
        <v>38719</v>
      </c>
      <c r="B194" s="3">
        <v>12.773335905755506</v>
      </c>
      <c r="C194" s="38">
        <f t="shared" si="17"/>
        <v>0.010225960745505898</v>
      </c>
      <c r="D194" s="13">
        <f t="shared" si="22"/>
        <v>122.11602204355172</v>
      </c>
      <c r="E194" s="3">
        <v>10.73</v>
      </c>
      <c r="F194" s="60">
        <f t="shared" si="18"/>
        <v>0.030739673390970248</v>
      </c>
      <c r="G194" s="59">
        <f t="shared" si="23"/>
        <v>414.57383509775167</v>
      </c>
      <c r="H194" s="29">
        <f t="shared" si="16"/>
        <v>536.6898571413034</v>
      </c>
      <c r="I194" s="39">
        <f t="shared" si="19"/>
        <v>0.025999196601419906</v>
      </c>
      <c r="J194" s="40"/>
      <c r="K194" s="42">
        <f t="shared" si="20"/>
        <v>244.23204408710345</v>
      </c>
      <c r="L194" s="43">
        <f t="shared" si="21"/>
        <v>829.1476701955033</v>
      </c>
    </row>
    <row r="195" spans="1:12" ht="16.5">
      <c r="A195" s="1">
        <v>38749</v>
      </c>
      <c r="B195" s="3">
        <v>12.743305532360752</v>
      </c>
      <c r="C195" s="38">
        <f t="shared" si="17"/>
        <v>-0.0023510204081630725</v>
      </c>
      <c r="D195" s="13">
        <f t="shared" si="22"/>
        <v>121.82892478356365</v>
      </c>
      <c r="E195" s="3">
        <v>11.39</v>
      </c>
      <c r="F195" s="60">
        <f t="shared" si="18"/>
        <v>0.06150978564771669</v>
      </c>
      <c r="G195" s="59">
        <f t="shared" si="23"/>
        <v>440.07418282976624</v>
      </c>
      <c r="H195" s="29">
        <f t="shared" si="16"/>
        <v>561.9031076133299</v>
      </c>
      <c r="I195" s="39">
        <f t="shared" si="19"/>
        <v>0.04697918199223243</v>
      </c>
      <c r="J195" s="40"/>
      <c r="K195" s="42">
        <f t="shared" si="20"/>
        <v>243.6578495671273</v>
      </c>
      <c r="L195" s="43">
        <f t="shared" si="21"/>
        <v>880.1483656595325</v>
      </c>
    </row>
    <row r="196" spans="1:12" ht="16.5">
      <c r="A196" s="1">
        <v>38777</v>
      </c>
      <c r="B196" s="3">
        <v>12.77945373760856</v>
      </c>
      <c r="C196" s="38">
        <f t="shared" si="17"/>
        <v>0.0028366427498745244</v>
      </c>
      <c r="D196" s="13">
        <f t="shared" si="22"/>
        <v>122.17450991977596</v>
      </c>
      <c r="E196" s="3">
        <v>11.52</v>
      </c>
      <c r="F196" s="60">
        <f t="shared" si="18"/>
        <v>0.011413520632133363</v>
      </c>
      <c r="G196" s="59">
        <f t="shared" si="23"/>
        <v>445.09697859516297</v>
      </c>
      <c r="H196" s="29">
        <f t="shared" si="16"/>
        <v>567.2714885149389</v>
      </c>
      <c r="I196" s="39">
        <f t="shared" si="19"/>
        <v>0.00955392634223205</v>
      </c>
      <c r="J196" s="40"/>
      <c r="K196" s="42">
        <f t="shared" si="20"/>
        <v>244.34901983955191</v>
      </c>
      <c r="L196" s="43">
        <f t="shared" si="21"/>
        <v>890.1939571903259</v>
      </c>
    </row>
    <row r="197" spans="1:12" ht="16.5">
      <c r="A197" s="1">
        <v>38810</v>
      </c>
      <c r="B197" s="3">
        <v>12.653998201748509</v>
      </c>
      <c r="C197" s="38">
        <f t="shared" si="17"/>
        <v>-0.009816971713810274</v>
      </c>
      <c r="D197" s="13">
        <f t="shared" si="22"/>
        <v>120.9751262117449</v>
      </c>
      <c r="E197" s="3">
        <v>11.7</v>
      </c>
      <c r="F197" s="60">
        <f t="shared" si="18"/>
        <v>0.015624999999999976</v>
      </c>
      <c r="G197" s="59">
        <f t="shared" si="23"/>
        <v>452.0516188857124</v>
      </c>
      <c r="H197" s="29">
        <f t="shared" si="16"/>
        <v>573.0267450974573</v>
      </c>
      <c r="I197" s="39">
        <f t="shared" si="19"/>
        <v>0.010145506515028652</v>
      </c>
      <c r="J197" s="40"/>
      <c r="K197" s="42">
        <f t="shared" si="20"/>
        <v>241.9502524234898</v>
      </c>
      <c r="L197" s="43">
        <f t="shared" si="21"/>
        <v>904.1032377714248</v>
      </c>
    </row>
    <row r="198" spans="1:12" ht="16.5">
      <c r="A198" s="1">
        <v>38838</v>
      </c>
      <c r="B198" s="3">
        <v>12.583828156267465</v>
      </c>
      <c r="C198" s="38">
        <f t="shared" si="17"/>
        <v>-0.005545286506469386</v>
      </c>
      <c r="D198" s="13">
        <f t="shared" si="22"/>
        <v>120.30428447674448</v>
      </c>
      <c r="E198" s="3">
        <v>11.78</v>
      </c>
      <c r="F198" s="60">
        <f t="shared" si="18"/>
        <v>0.006837606837606844</v>
      </c>
      <c r="G198" s="59">
        <f t="shared" si="23"/>
        <v>455.1425701259566</v>
      </c>
      <c r="H198" s="29">
        <f t="shared" si="16"/>
        <v>575.446854602701</v>
      </c>
      <c r="I198" s="39">
        <f t="shared" si="19"/>
        <v>0.004223379669359365</v>
      </c>
      <c r="J198" s="40"/>
      <c r="K198" s="42">
        <f t="shared" si="20"/>
        <v>240.60856895348897</v>
      </c>
      <c r="L198" s="43">
        <f t="shared" si="21"/>
        <v>910.2851402519132</v>
      </c>
    </row>
    <row r="199" spans="1:12" ht="16.5">
      <c r="A199" s="1">
        <v>38869</v>
      </c>
      <c r="B199" s="3">
        <v>12.598712711369503</v>
      </c>
      <c r="C199" s="38">
        <f t="shared" si="17"/>
        <v>0.001182832037850438</v>
      </c>
      <c r="D199" s="13">
        <f t="shared" si="22"/>
        <v>120.44658423871425</v>
      </c>
      <c r="E199" s="3">
        <v>11.06</v>
      </c>
      <c r="F199" s="60">
        <f t="shared" si="18"/>
        <v>-0.06112054329371807</v>
      </c>
      <c r="G199" s="59">
        <f t="shared" si="23"/>
        <v>427.32400896375896</v>
      </c>
      <c r="H199" s="29">
        <f t="shared" si="16"/>
        <v>547.7705932024733</v>
      </c>
      <c r="I199" s="39">
        <f t="shared" si="19"/>
        <v>-0.04809525185316366</v>
      </c>
      <c r="J199" s="40"/>
      <c r="K199" s="42">
        <f t="shared" si="20"/>
        <v>240.8931684774285</v>
      </c>
      <c r="L199" s="43">
        <f t="shared" si="21"/>
        <v>854.6480179275179</v>
      </c>
    </row>
    <row r="200" spans="1:12" ht="16.5">
      <c r="A200" s="1">
        <v>38901</v>
      </c>
      <c r="B200" s="3">
        <v>12.583828156267463</v>
      </c>
      <c r="C200" s="38">
        <f t="shared" si="17"/>
        <v>-0.0011814345991560725</v>
      </c>
      <c r="D200" s="13">
        <f t="shared" si="22"/>
        <v>120.30428447674447</v>
      </c>
      <c r="E200" s="3">
        <v>10.99</v>
      </c>
      <c r="F200" s="60">
        <f t="shared" si="18"/>
        <v>-0.006329113924050658</v>
      </c>
      <c r="G200" s="59">
        <f t="shared" si="23"/>
        <v>424.6194266285453</v>
      </c>
      <c r="H200" s="29">
        <f t="shared" si="16"/>
        <v>544.9237111052897</v>
      </c>
      <c r="I200" s="39">
        <f t="shared" si="19"/>
        <v>-0.00519721601070184</v>
      </c>
      <c r="J200" s="40"/>
      <c r="K200" s="42">
        <f t="shared" si="20"/>
        <v>240.60856895348894</v>
      </c>
      <c r="L200" s="43">
        <f t="shared" si="21"/>
        <v>849.2388532570906</v>
      </c>
    </row>
    <row r="201" spans="1:12" ht="16.5">
      <c r="A201" s="1">
        <v>38930</v>
      </c>
      <c r="B201" s="3">
        <v>12.755425812943837</v>
      </c>
      <c r="C201" s="38">
        <f t="shared" si="17"/>
        <v>0.013636363636363592</v>
      </c>
      <c r="D201" s="13">
        <f t="shared" si="22"/>
        <v>121.94479744688189</v>
      </c>
      <c r="E201" s="3">
        <v>10.99</v>
      </c>
      <c r="F201" s="60">
        <f t="shared" si="18"/>
        <v>0</v>
      </c>
      <c r="G201" s="59">
        <f t="shared" si="23"/>
        <v>424.6194266285453</v>
      </c>
      <c r="H201" s="29">
        <f t="shared" si="16"/>
        <v>546.5642240754272</v>
      </c>
      <c r="I201" s="39">
        <f t="shared" si="19"/>
        <v>0.0030105369553656666</v>
      </c>
      <c r="J201" s="40"/>
      <c r="K201" s="42">
        <f t="shared" si="20"/>
        <v>243.88959489376379</v>
      </c>
      <c r="L201" s="43">
        <f t="shared" si="21"/>
        <v>849.2388532570906</v>
      </c>
    </row>
    <row r="202" spans="1:12" ht="16.5">
      <c r="A202" s="1">
        <v>38961</v>
      </c>
      <c r="B202" s="3">
        <v>12.959200460533348</v>
      </c>
      <c r="C202" s="38">
        <f t="shared" si="17"/>
        <v>0.015975526852480732</v>
      </c>
      <c r="D202" s="13">
        <f t="shared" si="22"/>
        <v>123.89292983301489</v>
      </c>
      <c r="E202" s="3">
        <v>11.33</v>
      </c>
      <c r="F202" s="60">
        <f t="shared" si="18"/>
        <v>0.030937215650591432</v>
      </c>
      <c r="G202" s="59">
        <f t="shared" si="23"/>
        <v>437.7559693995831</v>
      </c>
      <c r="H202" s="29">
        <f t="shared" si="16"/>
        <v>561.648899232598</v>
      </c>
      <c r="I202" s="39">
        <f t="shared" si="19"/>
        <v>0.027599089901444093</v>
      </c>
      <c r="J202" s="40"/>
      <c r="K202" s="42">
        <f t="shared" si="20"/>
        <v>247.78585966602978</v>
      </c>
      <c r="L202" s="43">
        <f t="shared" si="21"/>
        <v>875.5119387991662</v>
      </c>
    </row>
    <row r="203" spans="1:12" ht="16.5">
      <c r="A203" s="1">
        <v>38992</v>
      </c>
      <c r="B203" s="3">
        <v>13.076262492127329</v>
      </c>
      <c r="C203" s="38">
        <f t="shared" si="17"/>
        <v>0.009033121445299693</v>
      </c>
      <c r="D203" s="13">
        <f t="shared" si="22"/>
        <v>125.0120697144105</v>
      </c>
      <c r="E203" s="3">
        <v>11.29</v>
      </c>
      <c r="F203" s="60">
        <f t="shared" si="18"/>
        <v>-0.0035304501323919616</v>
      </c>
      <c r="G203" s="59">
        <f t="shared" si="23"/>
        <v>436.21049377946093</v>
      </c>
      <c r="H203" s="29">
        <f t="shared" si="16"/>
        <v>561.2225634938715</v>
      </c>
      <c r="I203" s="39">
        <f t="shared" si="19"/>
        <v>-0.000759078739954822</v>
      </c>
      <c r="J203" s="40"/>
      <c r="K203" s="42">
        <f t="shared" si="20"/>
        <v>250.024139428821</v>
      </c>
      <c r="L203" s="43">
        <f t="shared" si="21"/>
        <v>872.4209875589219</v>
      </c>
    </row>
    <row r="204" spans="1:12" ht="16.5">
      <c r="A204" s="1">
        <v>39022</v>
      </c>
      <c r="B204" s="3">
        <v>13.14563258492376</v>
      </c>
      <c r="C204" s="38">
        <f t="shared" si="17"/>
        <v>0.005305039787798384</v>
      </c>
      <c r="D204" s="13">
        <f t="shared" si="22"/>
        <v>125.67526371820045</v>
      </c>
      <c r="E204" s="3">
        <v>11.77</v>
      </c>
      <c r="F204" s="60">
        <f t="shared" si="18"/>
        <v>0.042515500442869836</v>
      </c>
      <c r="G204" s="59">
        <f t="shared" si="23"/>
        <v>454.7562012209261</v>
      </c>
      <c r="H204" s="29">
        <f t="shared" si="16"/>
        <v>580.4314649391265</v>
      </c>
      <c r="I204" s="39">
        <f t="shared" si="19"/>
        <v>0.03422688732553925</v>
      </c>
      <c r="J204" s="40"/>
      <c r="K204" s="42">
        <f t="shared" si="20"/>
        <v>251.3505274364009</v>
      </c>
      <c r="L204" s="43">
        <f t="shared" si="21"/>
        <v>909.5124024418521</v>
      </c>
    </row>
    <row r="205" spans="1:12" ht="16.5">
      <c r="A205" s="1">
        <v>39052</v>
      </c>
      <c r="B205" s="3">
        <v>13.288708401316395</v>
      </c>
      <c r="C205" s="38">
        <f t="shared" si="17"/>
        <v>0.010883905013192233</v>
      </c>
      <c r="D205" s="13">
        <f t="shared" si="22"/>
        <v>127.04310135101723</v>
      </c>
      <c r="E205" s="3">
        <v>11.7</v>
      </c>
      <c r="F205" s="60">
        <f t="shared" si="18"/>
        <v>-0.0059473237043330745</v>
      </c>
      <c r="G205" s="59">
        <f t="shared" si="23"/>
        <v>452.0516188857124</v>
      </c>
      <c r="H205" s="29">
        <f t="shared" si="16"/>
        <v>579.0947202367296</v>
      </c>
      <c r="I205" s="39">
        <f t="shared" si="19"/>
        <v>-0.0023030190179939786</v>
      </c>
      <c r="J205" s="40"/>
      <c r="K205" s="42">
        <f t="shared" si="20"/>
        <v>254.08620270203446</v>
      </c>
      <c r="L205" s="43">
        <f t="shared" si="21"/>
        <v>904.1032377714248</v>
      </c>
    </row>
    <row r="206" spans="1:12" ht="16.5">
      <c r="A206" s="1">
        <v>39084</v>
      </c>
      <c r="B206" s="3">
        <v>13.199827969920971</v>
      </c>
      <c r="C206" s="38">
        <f t="shared" si="17"/>
        <v>-0.006688417618270508</v>
      </c>
      <c r="D206" s="13">
        <f t="shared" si="22"/>
        <v>126.19338403366136</v>
      </c>
      <c r="E206" s="3">
        <v>12.37</v>
      </c>
      <c r="F206" s="60">
        <f t="shared" si="18"/>
        <v>0.05726495726495726</v>
      </c>
      <c r="G206" s="59">
        <f t="shared" si="23"/>
        <v>477.9383355227575</v>
      </c>
      <c r="H206" s="29">
        <f aca="true" t="shared" si="24" ref="H206:H217">D206+G206</f>
        <v>604.1317195564188</v>
      </c>
      <c r="I206" s="39">
        <f t="shared" si="19"/>
        <v>0.04323472213570572</v>
      </c>
      <c r="J206" s="40"/>
      <c r="K206" s="42">
        <f t="shared" si="20"/>
        <v>252.38676806732272</v>
      </c>
      <c r="L206" s="43">
        <f t="shared" si="21"/>
        <v>955.876671045515</v>
      </c>
    </row>
    <row r="207" spans="1:12" ht="16.5">
      <c r="A207" s="1">
        <v>39114</v>
      </c>
      <c r="B207" s="3">
        <v>13.164709360442782</v>
      </c>
      <c r="C207" s="38">
        <f aca="true" t="shared" si="25" ref="C207:C217">(B207-B206)/B206</f>
        <v>-0.0026605353916896324</v>
      </c>
      <c r="D207" s="13">
        <f t="shared" si="22"/>
        <v>125.85764206924271</v>
      </c>
      <c r="E207" s="3">
        <v>12.64</v>
      </c>
      <c r="F207" s="60">
        <f aca="true" t="shared" si="26" ref="F207:F217">(E207-E206)/E206</f>
        <v>0.02182700080840755</v>
      </c>
      <c r="G207" s="59">
        <f t="shared" si="23"/>
        <v>488.3702959585817</v>
      </c>
      <c r="H207" s="29">
        <f t="shared" si="24"/>
        <v>614.2279380278244</v>
      </c>
      <c r="I207" s="39">
        <f aca="true" t="shared" si="27" ref="I207:I217">(H207-H206)/H206</f>
        <v>0.016711948974999474</v>
      </c>
      <c r="J207" s="40"/>
      <c r="K207" s="42">
        <f aca="true" t="shared" si="28" ref="K207:K217">K206*(1+C207)</f>
        <v>251.71528413848543</v>
      </c>
      <c r="L207" s="43">
        <f aca="true" t="shared" si="29" ref="L207:L217">L206*(1+F207)</f>
        <v>976.7405919171634</v>
      </c>
    </row>
    <row r="208" spans="1:12" ht="16.5">
      <c r="A208" s="1">
        <v>39142</v>
      </c>
      <c r="B208" s="3">
        <v>13.363939870353631</v>
      </c>
      <c r="C208" s="38">
        <f t="shared" si="25"/>
        <v>0.015133680847485769</v>
      </c>
      <c r="D208" s="13">
        <f aca="true" t="shared" si="30" ref="D208:D217">D207*(1+C208)</f>
        <v>127.76233145653573</v>
      </c>
      <c r="E208" s="3">
        <v>12.07</v>
      </c>
      <c r="F208" s="60">
        <f t="shared" si="26"/>
        <v>-0.04509493670886078</v>
      </c>
      <c r="G208" s="59">
        <f aca="true" t="shared" si="31" ref="G208:G217">G207*(1+F208)</f>
        <v>466.3472683718419</v>
      </c>
      <c r="H208" s="29">
        <f t="shared" si="24"/>
        <v>594.1095998283777</v>
      </c>
      <c r="I208" s="39">
        <f t="shared" si="27"/>
        <v>-0.03275386375950774</v>
      </c>
      <c r="J208" s="40"/>
      <c r="K208" s="42">
        <f t="shared" si="28"/>
        <v>255.52466291307147</v>
      </c>
      <c r="L208" s="43">
        <f t="shared" si="29"/>
        <v>932.6945367436838</v>
      </c>
    </row>
    <row r="209" spans="1:12" ht="16.5">
      <c r="A209" s="1">
        <v>39174</v>
      </c>
      <c r="B209" s="3">
        <v>13.359512525688949</v>
      </c>
      <c r="C209" s="38">
        <f t="shared" si="25"/>
        <v>-0.00033129037601432686</v>
      </c>
      <c r="D209" s="13">
        <f t="shared" si="30"/>
        <v>127.72000502570704</v>
      </c>
      <c r="E209" s="3">
        <v>12.61</v>
      </c>
      <c r="F209" s="60">
        <f t="shared" si="26"/>
        <v>0.04473902236951111</v>
      </c>
      <c r="G209" s="59">
        <f t="shared" si="31"/>
        <v>487.2111892434902</v>
      </c>
      <c r="H209" s="29">
        <f t="shared" si="24"/>
        <v>614.9311942691972</v>
      </c>
      <c r="I209" s="39">
        <f t="shared" si="27"/>
        <v>0.035046722771075206</v>
      </c>
      <c r="J209" s="40"/>
      <c r="K209" s="42">
        <f t="shared" si="28"/>
        <v>255.44001005141408</v>
      </c>
      <c r="L209" s="43">
        <f t="shared" si="29"/>
        <v>974.4223784869804</v>
      </c>
    </row>
    <row r="210" spans="1:12" ht="16.5">
      <c r="A210" s="1">
        <v>39203</v>
      </c>
      <c r="B210" s="3">
        <v>13.428136367991577</v>
      </c>
      <c r="C210" s="38">
        <f t="shared" si="25"/>
        <v>0.00513670256835133</v>
      </c>
      <c r="D210" s="13">
        <f t="shared" si="30"/>
        <v>128.37606470355243</v>
      </c>
      <c r="E210" s="3">
        <v>12.98</v>
      </c>
      <c r="F210" s="60">
        <f t="shared" si="26"/>
        <v>0.029341792228390246</v>
      </c>
      <c r="G210" s="59">
        <f t="shared" si="31"/>
        <v>501.50683872961963</v>
      </c>
      <c r="H210" s="29">
        <f t="shared" si="24"/>
        <v>629.882903433172</v>
      </c>
      <c r="I210" s="39">
        <f t="shared" si="27"/>
        <v>0.024314442499121947</v>
      </c>
      <c r="J210" s="40"/>
      <c r="K210" s="42">
        <f t="shared" si="28"/>
        <v>256.75212940710486</v>
      </c>
      <c r="L210" s="43">
        <f t="shared" si="29"/>
        <v>1003.0136774592393</v>
      </c>
    </row>
    <row r="211" spans="1:12" ht="16.5">
      <c r="A211" s="1">
        <v>39234</v>
      </c>
      <c r="B211" s="3">
        <v>13.328521113036153</v>
      </c>
      <c r="C211" s="38">
        <f t="shared" si="25"/>
        <v>-0.007418397626112519</v>
      </c>
      <c r="D211" s="13">
        <f t="shared" si="30"/>
        <v>127.42372000990594</v>
      </c>
      <c r="E211" s="3">
        <v>13.67</v>
      </c>
      <c r="F211" s="60">
        <f t="shared" si="26"/>
        <v>0.05315870570107854</v>
      </c>
      <c r="G211" s="59">
        <f t="shared" si="31"/>
        <v>528.1662931767257</v>
      </c>
      <c r="H211" s="29">
        <f t="shared" si="24"/>
        <v>655.5900131866317</v>
      </c>
      <c r="I211" s="39">
        <f t="shared" si="27"/>
        <v>0.040812521840715606</v>
      </c>
      <c r="J211" s="40"/>
      <c r="K211" s="42">
        <f t="shared" si="28"/>
        <v>254.84744001981187</v>
      </c>
      <c r="L211" s="43">
        <f t="shared" si="29"/>
        <v>1056.3325863534515</v>
      </c>
    </row>
    <row r="212" spans="1:12" ht="16.5">
      <c r="A212" s="1">
        <v>39265</v>
      </c>
      <c r="B212" s="3">
        <v>13.306384389712733</v>
      </c>
      <c r="C212" s="38">
        <f t="shared" si="25"/>
        <v>-0.001660853678790311</v>
      </c>
      <c r="D212" s="13">
        <f t="shared" si="30"/>
        <v>127.21208785576233</v>
      </c>
      <c r="E212" s="3">
        <v>13.53</v>
      </c>
      <c r="F212" s="60">
        <f t="shared" si="26"/>
        <v>-0.010241404535479193</v>
      </c>
      <c r="G212" s="59">
        <f t="shared" si="31"/>
        <v>522.7571285062984</v>
      </c>
      <c r="H212" s="29">
        <f t="shared" si="24"/>
        <v>649.9692163620607</v>
      </c>
      <c r="I212" s="39">
        <f t="shared" si="27"/>
        <v>-0.008573646198864384</v>
      </c>
      <c r="J212" s="40"/>
      <c r="K212" s="42">
        <f t="shared" si="28"/>
        <v>254.42417571152467</v>
      </c>
      <c r="L212" s="43">
        <f t="shared" si="29"/>
        <v>1045.5142570125968</v>
      </c>
    </row>
    <row r="213" spans="1:12" ht="16.5">
      <c r="A213" s="1">
        <v>39295</v>
      </c>
      <c r="B213" s="3">
        <v>13.409984254866377</v>
      </c>
      <c r="C213" s="38">
        <f t="shared" si="25"/>
        <v>0.007785726168690698</v>
      </c>
      <c r="D213" s="13">
        <f t="shared" si="30"/>
        <v>128.20252633715472</v>
      </c>
      <c r="E213" s="3">
        <v>12.84</v>
      </c>
      <c r="F213" s="60">
        <f t="shared" si="26"/>
        <v>-0.05099778270509974</v>
      </c>
      <c r="G213" s="59">
        <f t="shared" si="31"/>
        <v>496.0976740591923</v>
      </c>
      <c r="H213" s="29">
        <f t="shared" si="24"/>
        <v>624.300200396347</v>
      </c>
      <c r="I213" s="39">
        <f t="shared" si="27"/>
        <v>-0.03949266414398148</v>
      </c>
      <c r="J213" s="40"/>
      <c r="K213" s="42">
        <f t="shared" si="28"/>
        <v>256.40505267430945</v>
      </c>
      <c r="L213" s="43">
        <f t="shared" si="29"/>
        <v>992.1953481183846</v>
      </c>
    </row>
    <row r="214" spans="1:12" ht="16.5">
      <c r="A214" s="1">
        <v>39328</v>
      </c>
      <c r="B214" s="3">
        <v>13.48901261804542</v>
      </c>
      <c r="C214" s="38">
        <f t="shared" si="25"/>
        <v>0.0058932480215526445</v>
      </c>
      <c r="D214" s="13">
        <f t="shared" si="30"/>
        <v>128.9580556218492</v>
      </c>
      <c r="E214" s="3">
        <v>12.88</v>
      </c>
      <c r="F214" s="60">
        <f t="shared" si="26"/>
        <v>0.00311526479750786</v>
      </c>
      <c r="G214" s="59">
        <f t="shared" si="31"/>
        <v>497.64314967931443</v>
      </c>
      <c r="H214" s="29">
        <f t="shared" si="24"/>
        <v>626.6012053011636</v>
      </c>
      <c r="I214" s="39">
        <f t="shared" si="27"/>
        <v>0.00368573468878563</v>
      </c>
      <c r="J214" s="40"/>
      <c r="K214" s="42">
        <f t="shared" si="28"/>
        <v>257.9161112436984</v>
      </c>
      <c r="L214" s="43">
        <f t="shared" si="29"/>
        <v>995.2862993586289</v>
      </c>
    </row>
    <row r="215" spans="1:12" ht="16.5">
      <c r="A215" s="1">
        <v>39356</v>
      </c>
      <c r="B215" s="3">
        <v>13.498044430980165</v>
      </c>
      <c r="C215" s="38">
        <f t="shared" si="25"/>
        <v>0.0006695681285569333</v>
      </c>
      <c r="D215" s="13">
        <f t="shared" si="30"/>
        <v>129.04440182581428</v>
      </c>
      <c r="E215" s="3">
        <v>13.31</v>
      </c>
      <c r="F215" s="60">
        <f t="shared" si="26"/>
        <v>0.033385093167701836</v>
      </c>
      <c r="G215" s="59">
        <f t="shared" si="31"/>
        <v>514.2570125956269</v>
      </c>
      <c r="H215" s="29">
        <f t="shared" si="24"/>
        <v>643.3014144214411</v>
      </c>
      <c r="I215" s="39">
        <f t="shared" si="27"/>
        <v>0.026652053936364252</v>
      </c>
      <c r="J215" s="40"/>
      <c r="K215" s="42">
        <f t="shared" si="28"/>
        <v>258.08880365162855</v>
      </c>
      <c r="L215" s="43">
        <f t="shared" si="29"/>
        <v>1028.5140251912537</v>
      </c>
    </row>
    <row r="216" spans="1:12" ht="16.5">
      <c r="A216" s="1">
        <v>39387</v>
      </c>
      <c r="B216" s="3">
        <v>13.656101157338245</v>
      </c>
      <c r="C216" s="38">
        <f t="shared" si="25"/>
        <v>0.011709601873536158</v>
      </c>
      <c r="D216" s="13">
        <f t="shared" si="30"/>
        <v>130.55546039520317</v>
      </c>
      <c r="E216" s="3">
        <v>13.38</v>
      </c>
      <c r="F216" s="60">
        <f t="shared" si="26"/>
        <v>0.005259203606311065</v>
      </c>
      <c r="G216" s="59">
        <f t="shared" si="31"/>
        <v>516.9615949308405</v>
      </c>
      <c r="H216" s="29">
        <f t="shared" si="24"/>
        <v>647.5170553260436</v>
      </c>
      <c r="I216" s="39">
        <f t="shared" si="27"/>
        <v>0.006553134829330217</v>
      </c>
      <c r="J216" s="40"/>
      <c r="K216" s="42">
        <f t="shared" si="28"/>
        <v>261.11092079040634</v>
      </c>
      <c r="L216" s="43">
        <f t="shared" si="29"/>
        <v>1033.923189861681</v>
      </c>
    </row>
    <row r="217" spans="1:12" ht="17.25" thickBot="1">
      <c r="A217" s="1">
        <v>39419</v>
      </c>
      <c r="B217" s="3">
        <v>13.798352211060521</v>
      </c>
      <c r="C217" s="38">
        <f t="shared" si="25"/>
        <v>0.010416666666666881</v>
      </c>
      <c r="D217" s="13">
        <f t="shared" si="30"/>
        <v>131.91541310765325</v>
      </c>
      <c r="E217" s="3">
        <v>12.85</v>
      </c>
      <c r="F217" s="60">
        <f t="shared" si="26"/>
        <v>-0.039611360239163014</v>
      </c>
      <c r="G217" s="59">
        <f t="shared" si="31"/>
        <v>496.48404296422274</v>
      </c>
      <c r="H217" s="29">
        <f t="shared" si="24"/>
        <v>628.399456071876</v>
      </c>
      <c r="I217" s="39">
        <f t="shared" si="27"/>
        <v>-0.029524472130763244</v>
      </c>
      <c r="J217" s="40"/>
      <c r="K217" s="44">
        <f t="shared" si="28"/>
        <v>263.8308262153065</v>
      </c>
      <c r="L217" s="45">
        <f t="shared" si="29"/>
        <v>992.9680859284455</v>
      </c>
    </row>
    <row r="218" spans="1:10" ht="16.5">
      <c r="A218" s="85" t="s">
        <v>24</v>
      </c>
      <c r="B218" s="87"/>
      <c r="C218" s="17">
        <f>AVERAGE(C15:C217)</f>
        <v>0.004861581888696541</v>
      </c>
      <c r="D218" s="15"/>
      <c r="E218" s="3"/>
      <c r="F218" s="17">
        <f>AVERAGE(F15:F217)</f>
        <v>0.012539429657697028</v>
      </c>
      <c r="G218" s="14"/>
      <c r="H218" s="14"/>
      <c r="I218" s="34">
        <f>AVERAGE(I15:I217)</f>
        <v>0.009605141158473855</v>
      </c>
      <c r="J218" s="26"/>
    </row>
    <row r="219" spans="1:10" ht="17.25" thickBot="1">
      <c r="A219" s="80" t="s">
        <v>25</v>
      </c>
      <c r="B219" s="81"/>
      <c r="C219" s="18">
        <f>STDEV(C15:C217)</f>
        <v>0.011965084513814984</v>
      </c>
      <c r="D219" s="16"/>
      <c r="E219" s="4"/>
      <c r="F219" s="18">
        <f>STDEV(F15:F217)</f>
        <v>0.04827418807042411</v>
      </c>
      <c r="G219" s="35"/>
      <c r="H219" s="35"/>
      <c r="I219" s="36">
        <f>STDEV(I15:I217)</f>
        <v>0.03195311504745432</v>
      </c>
      <c r="J219" s="26"/>
    </row>
    <row r="220" spans="7:10" ht="16.5">
      <c r="G220" s="40"/>
      <c r="H220" s="40"/>
      <c r="I220" s="40"/>
      <c r="J220" s="40"/>
    </row>
    <row r="221" spans="7:9" ht="16.5">
      <c r="G221" s="79" t="s">
        <v>29</v>
      </c>
      <c r="H221" s="54" t="s">
        <v>27</v>
      </c>
      <c r="I221" s="55">
        <f>C218*B1+F218*B2</f>
        <v>0.008700505773196785</v>
      </c>
    </row>
    <row r="222" spans="7:9" ht="16.5">
      <c r="G222" s="79"/>
      <c r="H222" s="54" t="s">
        <v>4</v>
      </c>
      <c r="I222" s="55">
        <f>((B1*C219)^2+(B2*F219)^2+2*B3*B1*C219*B2*F219)^0.5</f>
        <v>0.024096478974190524</v>
      </c>
    </row>
  </sheetData>
  <mergeCells count="7">
    <mergeCell ref="K12:L12"/>
    <mergeCell ref="G221:G222"/>
    <mergeCell ref="A219:B219"/>
    <mergeCell ref="H12:I12"/>
    <mergeCell ref="A12:A13"/>
    <mergeCell ref="E12:F12"/>
    <mergeCell ref="A218:B218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2"/>
  <sheetViews>
    <sheetView zoomScale="80" zoomScaleNormal="80" workbookViewId="0" topLeftCell="A1">
      <selection activeCell="L6" sqref="L6"/>
    </sheetView>
  </sheetViews>
  <sheetFormatPr defaultColWidth="9.00390625" defaultRowHeight="16.5"/>
  <cols>
    <col min="1" max="1" width="16.25390625" style="0" bestFit="1" customWidth="1"/>
    <col min="2" max="2" width="10.375" style="5" customWidth="1"/>
    <col min="3" max="3" width="10.875" style="5" customWidth="1"/>
    <col min="4" max="4" width="11.125" style="5" customWidth="1"/>
    <col min="5" max="5" width="10.75390625" style="5" customWidth="1"/>
    <col min="6" max="6" width="9.125" style="2" bestFit="1" customWidth="1"/>
    <col min="7" max="8" width="11.375" style="2" customWidth="1"/>
    <col min="9" max="9" width="10.125" style="0" customWidth="1"/>
    <col min="10" max="11" width="11.75390625" style="0" customWidth="1"/>
    <col min="12" max="12" width="14.125" style="27" bestFit="1" customWidth="1"/>
    <col min="13" max="13" width="11.75390625" style="0" customWidth="1"/>
    <col min="14" max="14" width="11.625" style="0" bestFit="1" customWidth="1"/>
    <col min="15" max="15" width="14.75390625" style="0" bestFit="1" customWidth="1"/>
  </cols>
  <sheetData>
    <row r="1" spans="1:2" ht="16.5">
      <c r="A1" s="20" t="s">
        <v>9</v>
      </c>
      <c r="B1" s="23">
        <v>0.5</v>
      </c>
    </row>
    <row r="2" spans="1:2" ht="16.5">
      <c r="A2" s="21" t="s">
        <v>30</v>
      </c>
      <c r="B2" s="24">
        <f>1-B1</f>
        <v>0.5</v>
      </c>
    </row>
    <row r="3" spans="1:2" ht="17.25" thickBot="1">
      <c r="A3" s="22" t="s">
        <v>8</v>
      </c>
      <c r="B3" s="25">
        <f>CORREL(C15:C217,G15:G217)</f>
        <v>-0.13071160517247316</v>
      </c>
    </row>
    <row r="4" ht="16.5">
      <c r="A4" s="37"/>
    </row>
    <row r="5" ht="16.5">
      <c r="A5" s="37"/>
    </row>
    <row r="6" ht="16.5">
      <c r="A6" s="37"/>
    </row>
    <row r="7" ht="16.5">
      <c r="A7" s="37"/>
    </row>
    <row r="8" ht="16.5">
      <c r="A8" s="37"/>
    </row>
    <row r="9" ht="16.5">
      <c r="A9" s="37"/>
    </row>
    <row r="10" ht="16.5">
      <c r="A10" s="37"/>
    </row>
    <row r="11" ht="17.25" thickBot="1">
      <c r="A11" s="37"/>
    </row>
    <row r="12" spans="1:15" ht="16.5">
      <c r="A12" s="84" t="s">
        <v>0</v>
      </c>
      <c r="B12" s="91" t="s">
        <v>32</v>
      </c>
      <c r="C12" s="92"/>
      <c r="D12" s="93"/>
      <c r="E12" s="19">
        <f>B1</f>
        <v>0.5</v>
      </c>
      <c r="F12" s="94" t="s">
        <v>33</v>
      </c>
      <c r="G12" s="95"/>
      <c r="H12" s="96"/>
      <c r="I12" s="31">
        <f>B2</f>
        <v>0.5</v>
      </c>
      <c r="J12" s="82" t="s">
        <v>13</v>
      </c>
      <c r="K12" s="90"/>
      <c r="L12" s="88" t="s">
        <v>26</v>
      </c>
      <c r="N12" s="77" t="s">
        <v>31</v>
      </c>
      <c r="O12" s="78"/>
    </row>
    <row r="13" spans="1:17" ht="16.5">
      <c r="A13" s="85"/>
      <c r="B13" s="6" t="s">
        <v>3</v>
      </c>
      <c r="C13" s="9" t="s">
        <v>1</v>
      </c>
      <c r="D13" s="9" t="s">
        <v>7</v>
      </c>
      <c r="E13" s="9" t="s">
        <v>6</v>
      </c>
      <c r="F13" s="7" t="s">
        <v>3</v>
      </c>
      <c r="G13" s="56" t="s">
        <v>12</v>
      </c>
      <c r="H13" s="61" t="s">
        <v>7</v>
      </c>
      <c r="I13" s="62" t="s">
        <v>10</v>
      </c>
      <c r="J13" s="28" t="s">
        <v>5</v>
      </c>
      <c r="K13" s="48" t="s">
        <v>11</v>
      </c>
      <c r="L13" s="89"/>
      <c r="N13" s="64" t="s">
        <v>32</v>
      </c>
      <c r="O13" s="65" t="s">
        <v>33</v>
      </c>
      <c r="P13" s="8"/>
      <c r="Q13" s="8"/>
    </row>
    <row r="14" spans="1:15" ht="16.5">
      <c r="A14" s="1">
        <v>33240</v>
      </c>
      <c r="B14" s="3">
        <v>5.23</v>
      </c>
      <c r="C14" s="10" t="s">
        <v>2</v>
      </c>
      <c r="D14" s="13"/>
      <c r="E14" s="13">
        <f>100*E12</f>
        <v>50</v>
      </c>
      <c r="F14" s="3">
        <v>1.2941</v>
      </c>
      <c r="G14" s="58" t="s">
        <v>2</v>
      </c>
      <c r="H14" s="58"/>
      <c r="I14" s="59">
        <f>100*I12</f>
        <v>50</v>
      </c>
      <c r="J14" s="29">
        <f aca="true" t="shared" si="0" ref="J14:J77">E14+I14</f>
        <v>100</v>
      </c>
      <c r="K14" s="49"/>
      <c r="L14" s="51" t="s">
        <v>2</v>
      </c>
      <c r="N14" s="42">
        <v>100</v>
      </c>
      <c r="O14" s="43">
        <v>100</v>
      </c>
    </row>
    <row r="15" spans="1:15" ht="16.5">
      <c r="A15" s="1">
        <v>33270</v>
      </c>
      <c r="B15" s="3">
        <v>5.269000000000004</v>
      </c>
      <c r="C15" s="11">
        <f>(B15-B14)/B14</f>
        <v>0.007456978967495842</v>
      </c>
      <c r="D15" s="13">
        <f>(E14+I14)*$E$12</f>
        <v>50</v>
      </c>
      <c r="E15" s="13">
        <f>D15*(1+C15)</f>
        <v>50.372848948374795</v>
      </c>
      <c r="F15" s="3">
        <v>1.2885</v>
      </c>
      <c r="G15" s="63">
        <f>(F15-F14)/F14</f>
        <v>-0.004327331736341897</v>
      </c>
      <c r="H15" s="59">
        <f>(E14+I14)*$I$12</f>
        <v>50</v>
      </c>
      <c r="I15" s="59">
        <f>H15*(1+G15)</f>
        <v>49.783633413182905</v>
      </c>
      <c r="J15" s="29">
        <f t="shared" si="0"/>
        <v>100.15648236155769</v>
      </c>
      <c r="K15" s="50">
        <f>(J15-J14)/J14</f>
        <v>0.0015648236155769268</v>
      </c>
      <c r="L15" s="51" t="s">
        <v>2</v>
      </c>
      <c r="M15" s="12"/>
      <c r="N15" s="42">
        <f aca="true" t="shared" si="1" ref="N15:N78">N14*(1+C15)</f>
        <v>100.74569789674959</v>
      </c>
      <c r="O15" s="43">
        <f aca="true" t="shared" si="2" ref="O15:O78">O14*(1+G15)</f>
        <v>99.56726682636581</v>
      </c>
    </row>
    <row r="16" spans="1:15" ht="16.5">
      <c r="A16" s="1">
        <v>33298</v>
      </c>
      <c r="B16" s="3">
        <v>5.23</v>
      </c>
      <c r="C16" s="11">
        <f aca="true" t="shared" si="3" ref="C16:C79">(B16-B15)/B15</f>
        <v>-0.0074017840197387035</v>
      </c>
      <c r="D16" s="13">
        <f aca="true" t="shared" si="4" ref="D16:D79">(E15+I15)*$E$12</f>
        <v>50.078241180778846</v>
      </c>
      <c r="E16" s="13">
        <f>D16*(1+C16)</f>
        <v>49.70757285547034</v>
      </c>
      <c r="F16" s="3">
        <v>1.4086</v>
      </c>
      <c r="G16" s="63">
        <f>(F16-F15)/F15</f>
        <v>0.09320915793558408</v>
      </c>
      <c r="H16" s="59">
        <f aca="true" t="shared" si="5" ref="H16:H79">(E15+I15)*$I$12</f>
        <v>50.078241180778846</v>
      </c>
      <c r="I16" s="59">
        <f aca="true" t="shared" si="6" ref="I16:I79">H16*(1+G16)</f>
        <v>54.74599187213433</v>
      </c>
      <c r="J16" s="29">
        <f t="shared" si="0"/>
        <v>104.45356472760467</v>
      </c>
      <c r="K16" s="50">
        <f aca="true" t="shared" si="7" ref="K16:K79">(J16-J15)/J15</f>
        <v>0.04290368695792271</v>
      </c>
      <c r="L16" s="51" t="s">
        <v>2</v>
      </c>
      <c r="M16" s="12"/>
      <c r="N16" s="42">
        <f t="shared" si="1"/>
        <v>100.00000000000001</v>
      </c>
      <c r="O16" s="43">
        <f t="shared" si="2"/>
        <v>108.84784792519898</v>
      </c>
    </row>
    <row r="17" spans="1:15" ht="16.5">
      <c r="A17" s="1">
        <v>33329</v>
      </c>
      <c r="B17" s="3">
        <v>5.244000000000002</v>
      </c>
      <c r="C17" s="11">
        <f>(B17-B16)/B16</f>
        <v>0.002676864244742258</v>
      </c>
      <c r="D17" s="13">
        <f t="shared" si="4"/>
        <v>52.226782363802336</v>
      </c>
      <c r="E17" s="13">
        <f aca="true" t="shared" si="8" ref="E17:E80">D17*(1+C17)</f>
        <v>52.36658637012994</v>
      </c>
      <c r="F17" s="3">
        <v>1.426</v>
      </c>
      <c r="G17" s="63">
        <f aca="true" t="shared" si="9" ref="G17:G80">(F17-F16)/F16</f>
        <v>0.012352690614794732</v>
      </c>
      <c r="H17" s="59">
        <f t="shared" si="5"/>
        <v>52.226782363802336</v>
      </c>
      <c r="I17" s="59">
        <f t="shared" si="6"/>
        <v>52.87192364814861</v>
      </c>
      <c r="J17" s="29">
        <f t="shared" si="0"/>
        <v>105.23851001827855</v>
      </c>
      <c r="K17" s="50">
        <f t="shared" si="7"/>
        <v>0.007514777429768577</v>
      </c>
      <c r="L17" s="51" t="s">
        <v>2</v>
      </c>
      <c r="M17" s="12"/>
      <c r="N17" s="42">
        <f t="shared" si="1"/>
        <v>100.26768642447425</v>
      </c>
      <c r="O17" s="43">
        <f t="shared" si="2"/>
        <v>110.1924117147052</v>
      </c>
    </row>
    <row r="18" spans="1:15" ht="16.5">
      <c r="A18" s="1">
        <v>33359</v>
      </c>
      <c r="B18" s="3">
        <v>5.3310000000000075</v>
      </c>
      <c r="C18" s="11">
        <f t="shared" si="3"/>
        <v>0.016590389016019266</v>
      </c>
      <c r="D18" s="13">
        <f t="shared" si="4"/>
        <v>52.61925500913927</v>
      </c>
      <c r="E18" s="13">
        <f t="shared" si="8"/>
        <v>53.492228919474016</v>
      </c>
      <c r="F18" s="3">
        <v>1.424</v>
      </c>
      <c r="G18" s="63">
        <f t="shared" si="9"/>
        <v>-0.0014025245441795244</v>
      </c>
      <c r="H18" s="59">
        <f t="shared" si="5"/>
        <v>52.61925500913927</v>
      </c>
      <c r="I18" s="59">
        <f t="shared" si="6"/>
        <v>52.54545521249251</v>
      </c>
      <c r="J18" s="29">
        <f t="shared" si="0"/>
        <v>106.03768413196653</v>
      </c>
      <c r="K18" s="50">
        <f t="shared" si="7"/>
        <v>0.007593932235919878</v>
      </c>
      <c r="L18" s="51" t="s">
        <v>2</v>
      </c>
      <c r="M18" s="12"/>
      <c r="N18" s="42">
        <f t="shared" si="1"/>
        <v>101.93116634799252</v>
      </c>
      <c r="O18" s="43">
        <f t="shared" si="2"/>
        <v>110.03786415269299</v>
      </c>
    </row>
    <row r="19" spans="1:15" ht="16.5">
      <c r="A19" s="1">
        <v>33392</v>
      </c>
      <c r="B19" s="3">
        <v>5.319318005432678</v>
      </c>
      <c r="C19" s="11">
        <f t="shared" si="3"/>
        <v>-0.0021913326894258483</v>
      </c>
      <c r="D19" s="13">
        <f t="shared" si="4"/>
        <v>53.018842065983264</v>
      </c>
      <c r="E19" s="13">
        <f t="shared" si="8"/>
        <v>52.90266014420857</v>
      </c>
      <c r="F19" s="3">
        <v>1.4434</v>
      </c>
      <c r="G19" s="63">
        <f t="shared" si="9"/>
        <v>0.013623595505618038</v>
      </c>
      <c r="H19" s="59">
        <f t="shared" si="5"/>
        <v>53.018842065983264</v>
      </c>
      <c r="I19" s="59">
        <f t="shared" si="6"/>
        <v>53.74114932446647</v>
      </c>
      <c r="J19" s="29">
        <f t="shared" si="0"/>
        <v>106.64380946867504</v>
      </c>
      <c r="K19" s="50">
        <f t="shared" si="7"/>
        <v>0.005716131408096179</v>
      </c>
      <c r="L19" s="51" t="s">
        <v>2</v>
      </c>
      <c r="M19" s="12"/>
      <c r="N19" s="42">
        <f t="shared" si="1"/>
        <v>101.70780125110285</v>
      </c>
      <c r="O19" s="43">
        <f t="shared" si="2"/>
        <v>111.53697550421143</v>
      </c>
    </row>
    <row r="20" spans="1:15" ht="16.5">
      <c r="A20" s="1">
        <v>33420</v>
      </c>
      <c r="B20" s="3">
        <v>5.293420644159881</v>
      </c>
      <c r="C20" s="11">
        <f t="shared" si="3"/>
        <v>-0.0048685491723464945</v>
      </c>
      <c r="D20" s="13">
        <f t="shared" si="4"/>
        <v>53.32190473433752</v>
      </c>
      <c r="E20" s="13">
        <f t="shared" si="8"/>
        <v>53.06230441917523</v>
      </c>
      <c r="F20" s="3">
        <v>1.4066</v>
      </c>
      <c r="G20" s="63">
        <f t="shared" si="9"/>
        <v>-0.025495358182070074</v>
      </c>
      <c r="H20" s="59">
        <f t="shared" si="5"/>
        <v>53.32190473433752</v>
      </c>
      <c r="I20" s="59">
        <f t="shared" si="6"/>
        <v>51.96244367418537</v>
      </c>
      <c r="J20" s="29">
        <f t="shared" si="0"/>
        <v>105.0247480933606</v>
      </c>
      <c r="K20" s="50">
        <f t="shared" si="7"/>
        <v>-0.015181953677208228</v>
      </c>
      <c r="L20" s="51" t="s">
        <v>2</v>
      </c>
      <c r="M20" s="12"/>
      <c r="N20" s="42">
        <f t="shared" si="1"/>
        <v>101.21263181950061</v>
      </c>
      <c r="O20" s="43">
        <f t="shared" si="2"/>
        <v>108.69330036318678</v>
      </c>
    </row>
    <row r="21" spans="1:15" ht="16.5">
      <c r="A21" s="1">
        <v>33451</v>
      </c>
      <c r="B21" s="3">
        <v>5.371112727978269</v>
      </c>
      <c r="C21" s="11">
        <f t="shared" si="3"/>
        <v>0.014677103718198494</v>
      </c>
      <c r="D21" s="13">
        <f t="shared" si="4"/>
        <v>52.5123740466803</v>
      </c>
      <c r="E21" s="13">
        <f t="shared" si="8"/>
        <v>53.28310360705226</v>
      </c>
      <c r="F21" s="3">
        <v>1.3943</v>
      </c>
      <c r="G21" s="63">
        <f t="shared" si="9"/>
        <v>-0.008744490260201888</v>
      </c>
      <c r="H21" s="59">
        <f t="shared" si="5"/>
        <v>52.5123740466803</v>
      </c>
      <c r="I21" s="59">
        <f t="shared" si="6"/>
        <v>52.05318010328903</v>
      </c>
      <c r="J21" s="29">
        <f t="shared" si="0"/>
        <v>105.33628371034129</v>
      </c>
      <c r="K21" s="50">
        <f t="shared" si="7"/>
        <v>0.002966306728998344</v>
      </c>
      <c r="L21" s="51" t="s">
        <v>2</v>
      </c>
      <c r="M21" s="12"/>
      <c r="N21" s="42">
        <f t="shared" si="1"/>
        <v>102.69814011430726</v>
      </c>
      <c r="O21" s="43">
        <f t="shared" si="2"/>
        <v>107.7428328568117</v>
      </c>
    </row>
    <row r="22" spans="1:15" ht="16.5">
      <c r="A22" s="1">
        <v>33483</v>
      </c>
      <c r="B22" s="3">
        <v>5.514066162204112</v>
      </c>
      <c r="C22" s="11">
        <f t="shared" si="3"/>
        <v>0.026615236258437647</v>
      </c>
      <c r="D22" s="13">
        <f t="shared" si="4"/>
        <v>52.668141855170646</v>
      </c>
      <c r="E22" s="13">
        <f t="shared" si="8"/>
        <v>54.069916893938924</v>
      </c>
      <c r="F22" s="3">
        <v>1.4035</v>
      </c>
      <c r="G22" s="63">
        <f t="shared" si="9"/>
        <v>0.006598293050276034</v>
      </c>
      <c r="H22" s="59">
        <f t="shared" si="5"/>
        <v>52.668141855170646</v>
      </c>
      <c r="I22" s="59">
        <f t="shared" si="6"/>
        <v>53.015661689544565</v>
      </c>
      <c r="J22" s="29">
        <f t="shared" si="0"/>
        <v>107.08557858348348</v>
      </c>
      <c r="K22" s="50">
        <f t="shared" si="7"/>
        <v>0.01660676465435675</v>
      </c>
      <c r="L22" s="51" t="s">
        <v>2</v>
      </c>
      <c r="M22" s="12"/>
      <c r="N22" s="42">
        <f t="shared" si="1"/>
        <v>105.43147537675169</v>
      </c>
      <c r="O22" s="43">
        <f t="shared" si="2"/>
        <v>108.45375164206784</v>
      </c>
    </row>
    <row r="23" spans="1:15" ht="16.5">
      <c r="A23" s="1">
        <v>33512</v>
      </c>
      <c r="B23" s="3">
        <v>5.6549478075281305</v>
      </c>
      <c r="C23" s="11">
        <f t="shared" si="3"/>
        <v>0.02554950216043554</v>
      </c>
      <c r="D23" s="13">
        <f t="shared" si="4"/>
        <v>53.54278929174174</v>
      </c>
      <c r="E23" s="13">
        <f t="shared" si="8"/>
        <v>54.910780902426836</v>
      </c>
      <c r="F23" s="3">
        <v>1.3457</v>
      </c>
      <c r="G23" s="63">
        <f t="shared" si="9"/>
        <v>-0.04118275739223375</v>
      </c>
      <c r="H23" s="59">
        <f t="shared" si="5"/>
        <v>53.54278929174174</v>
      </c>
      <c r="I23" s="59">
        <f t="shared" si="6"/>
        <v>51.33774959023645</v>
      </c>
      <c r="J23" s="29">
        <f t="shared" si="0"/>
        <v>106.24853049266329</v>
      </c>
      <c r="K23" s="50">
        <f t="shared" si="7"/>
        <v>-0.007816627615899097</v>
      </c>
      <c r="L23" s="51" t="s">
        <v>2</v>
      </c>
      <c r="M23" s="12"/>
      <c r="N23" s="42">
        <f t="shared" si="1"/>
        <v>108.12519708466792</v>
      </c>
      <c r="O23" s="43">
        <f t="shared" si="2"/>
        <v>103.98732709991499</v>
      </c>
    </row>
    <row r="24" spans="1:15" ht="16.5">
      <c r="A24" s="1">
        <v>33543</v>
      </c>
      <c r="B24" s="3">
        <v>5.705706635622814</v>
      </c>
      <c r="C24" s="11">
        <f t="shared" si="3"/>
        <v>0.008976002930939708</v>
      </c>
      <c r="D24" s="13">
        <f t="shared" si="4"/>
        <v>53.124265246331646</v>
      </c>
      <c r="E24" s="13">
        <f t="shared" si="8"/>
        <v>53.60110880688674</v>
      </c>
      <c r="F24" s="3">
        <v>1.3329</v>
      </c>
      <c r="G24" s="63">
        <f t="shared" si="9"/>
        <v>-0.009511778256669335</v>
      </c>
      <c r="H24" s="59">
        <f t="shared" si="5"/>
        <v>53.124265246331646</v>
      </c>
      <c r="I24" s="59">
        <f t="shared" si="6"/>
        <v>52.61895901526005</v>
      </c>
      <c r="J24" s="29">
        <f t="shared" si="0"/>
        <v>106.2200678221468</v>
      </c>
      <c r="K24" s="50">
        <f t="shared" si="7"/>
        <v>-0.000267887662864712</v>
      </c>
      <c r="L24" s="51" t="s">
        <v>2</v>
      </c>
      <c r="M24" s="12"/>
      <c r="N24" s="42">
        <f t="shared" si="1"/>
        <v>109.09572917060834</v>
      </c>
      <c r="O24" s="43">
        <f t="shared" si="2"/>
        <v>102.99822270303686</v>
      </c>
    </row>
    <row r="25" spans="1:15" ht="16.5">
      <c r="A25" s="1">
        <v>33574</v>
      </c>
      <c r="B25" s="3">
        <v>5.79987008341467</v>
      </c>
      <c r="C25" s="11">
        <f t="shared" si="3"/>
        <v>0.016503380528532466</v>
      </c>
      <c r="D25" s="13">
        <f t="shared" si="4"/>
        <v>53.1100339110734</v>
      </c>
      <c r="E25" s="13">
        <f t="shared" si="8"/>
        <v>53.986529010591106</v>
      </c>
      <c r="F25" s="3">
        <v>1.2522</v>
      </c>
      <c r="G25" s="63">
        <f t="shared" si="9"/>
        <v>-0.06054467702003151</v>
      </c>
      <c r="H25" s="59">
        <f t="shared" si="5"/>
        <v>53.1100339110734</v>
      </c>
      <c r="I25" s="59">
        <f t="shared" si="6"/>
        <v>49.89450406140454</v>
      </c>
      <c r="J25" s="29">
        <f t="shared" si="0"/>
        <v>103.88103307199565</v>
      </c>
      <c r="K25" s="50">
        <f t="shared" si="7"/>
        <v>-0.022020648245749567</v>
      </c>
      <c r="L25" s="51" t="s">
        <v>2</v>
      </c>
      <c r="M25" s="12"/>
      <c r="N25" s="42">
        <f t="shared" si="1"/>
        <v>110.89617750314859</v>
      </c>
      <c r="O25" s="43">
        <f t="shared" si="2"/>
        <v>96.76222857584422</v>
      </c>
    </row>
    <row r="26" spans="1:15" ht="16.5">
      <c r="A26" s="1">
        <v>33605</v>
      </c>
      <c r="B26" s="3">
        <v>6.000605916396076</v>
      </c>
      <c r="C26" s="11">
        <f t="shared" si="3"/>
        <v>0.03461040162872449</v>
      </c>
      <c r="D26" s="13">
        <f t="shared" si="4"/>
        <v>51.94051653599782</v>
      </c>
      <c r="E26" s="13">
        <f t="shared" si="8"/>
        <v>53.73819867411211</v>
      </c>
      <c r="F26" s="3">
        <v>1.2956</v>
      </c>
      <c r="G26" s="63">
        <f t="shared" si="9"/>
        <v>0.034659000159718976</v>
      </c>
      <c r="H26" s="59">
        <f t="shared" si="5"/>
        <v>51.94051653599782</v>
      </c>
      <c r="I26" s="59">
        <f t="shared" si="6"/>
        <v>53.740722906914854</v>
      </c>
      <c r="J26" s="29">
        <f t="shared" si="0"/>
        <v>107.47892158102697</v>
      </c>
      <c r="K26" s="50">
        <f t="shared" si="7"/>
        <v>0.034634700894221694</v>
      </c>
      <c r="L26" s="51" t="s">
        <v>2</v>
      </c>
      <c r="M26" s="12"/>
      <c r="N26" s="42">
        <f t="shared" si="1"/>
        <v>114.73433874562289</v>
      </c>
      <c r="O26" s="43">
        <f t="shared" si="2"/>
        <v>100.11591067150916</v>
      </c>
    </row>
    <row r="27" spans="1:15" ht="16.5">
      <c r="A27" s="1">
        <v>33637</v>
      </c>
      <c r="B27" s="3">
        <v>5.895407458469991</v>
      </c>
      <c r="C27" s="11">
        <f t="shared" si="3"/>
        <v>-0.0175313059033988</v>
      </c>
      <c r="D27" s="13">
        <f t="shared" si="4"/>
        <v>53.73946079051348</v>
      </c>
      <c r="E27" s="13">
        <f t="shared" si="8"/>
        <v>52.79733786431129</v>
      </c>
      <c r="F27" s="3">
        <v>1.3467</v>
      </c>
      <c r="G27" s="63">
        <f t="shared" si="9"/>
        <v>0.03944118555109596</v>
      </c>
      <c r="H27" s="59">
        <f t="shared" si="5"/>
        <v>53.73946079051348</v>
      </c>
      <c r="I27" s="59">
        <f t="shared" si="6"/>
        <v>55.859008834967966</v>
      </c>
      <c r="J27" s="29">
        <f t="shared" si="0"/>
        <v>108.65634669927925</v>
      </c>
      <c r="K27" s="50">
        <f t="shared" si="7"/>
        <v>0.010954939823848549</v>
      </c>
      <c r="L27" s="51" t="s">
        <v>2</v>
      </c>
      <c r="M27" s="12"/>
      <c r="N27" s="42">
        <f t="shared" si="1"/>
        <v>112.7228959554492</v>
      </c>
      <c r="O27" s="43">
        <f t="shared" si="2"/>
        <v>104.06460088092109</v>
      </c>
    </row>
    <row r="28" spans="1:15" ht="16.5">
      <c r="A28" s="1">
        <v>33665</v>
      </c>
      <c r="B28" s="3">
        <v>5.917949985168437</v>
      </c>
      <c r="C28" s="11">
        <f t="shared" si="3"/>
        <v>0.0038237436270937117</v>
      </c>
      <c r="D28" s="13">
        <f t="shared" si="4"/>
        <v>54.32817334963963</v>
      </c>
      <c r="E28" s="13">
        <f t="shared" si="8"/>
        <v>54.53591035625696</v>
      </c>
      <c r="F28" s="3">
        <v>1.3887</v>
      </c>
      <c r="G28" s="63">
        <f t="shared" si="9"/>
        <v>0.03118734684785033</v>
      </c>
      <c r="H28" s="59">
        <f t="shared" si="5"/>
        <v>54.32817334963963</v>
      </c>
      <c r="I28" s="59">
        <f t="shared" si="6"/>
        <v>56.022524935504975</v>
      </c>
      <c r="J28" s="29">
        <f t="shared" si="0"/>
        <v>110.55843529176194</v>
      </c>
      <c r="K28" s="50">
        <f t="shared" si="7"/>
        <v>0.01750554523747209</v>
      </c>
      <c r="L28" s="51" t="s">
        <v>2</v>
      </c>
      <c r="M28" s="12"/>
      <c r="N28" s="42">
        <f t="shared" si="1"/>
        <v>113.15391941048641</v>
      </c>
      <c r="O28" s="43">
        <f t="shared" si="2"/>
        <v>107.31009968317748</v>
      </c>
    </row>
    <row r="29" spans="1:15" ht="16.5">
      <c r="A29" s="1">
        <v>33695</v>
      </c>
      <c r="B29" s="3">
        <v>5.886819829251535</v>
      </c>
      <c r="C29" s="11">
        <f t="shared" si="3"/>
        <v>-0.005260293850897708</v>
      </c>
      <c r="D29" s="13">
        <f t="shared" si="4"/>
        <v>55.27921764588097</v>
      </c>
      <c r="E29" s="13">
        <f t="shared" si="8"/>
        <v>54.98843271721591</v>
      </c>
      <c r="F29" s="3">
        <v>1.4061</v>
      </c>
      <c r="G29" s="63">
        <f t="shared" si="9"/>
        <v>0.012529704039749305</v>
      </c>
      <c r="H29" s="59">
        <f t="shared" si="5"/>
        <v>55.27921764588097</v>
      </c>
      <c r="I29" s="59">
        <f t="shared" si="6"/>
        <v>55.97184988253275</v>
      </c>
      <c r="J29" s="29">
        <f t="shared" si="0"/>
        <v>110.96028259974867</v>
      </c>
      <c r="K29" s="50">
        <f t="shared" si="7"/>
        <v>0.00363470509442594</v>
      </c>
      <c r="L29" s="51" t="s">
        <v>2</v>
      </c>
      <c r="M29" s="12"/>
      <c r="N29" s="42">
        <f t="shared" si="1"/>
        <v>112.55869654400645</v>
      </c>
      <c r="O29" s="43">
        <f t="shared" si="2"/>
        <v>108.65466347268371</v>
      </c>
    </row>
    <row r="30" spans="1:15" ht="16.5">
      <c r="A30" s="1">
        <v>33725</v>
      </c>
      <c r="B30" s="3">
        <v>5.9061419949930585</v>
      </c>
      <c r="C30" s="11">
        <f t="shared" si="3"/>
        <v>0.003282275711159335</v>
      </c>
      <c r="D30" s="13">
        <f t="shared" si="4"/>
        <v>55.48014129987433</v>
      </c>
      <c r="E30" s="13">
        <f t="shared" si="8"/>
        <v>55.662242420114595</v>
      </c>
      <c r="F30" s="3">
        <v>1.4291</v>
      </c>
      <c r="G30" s="63">
        <f t="shared" si="9"/>
        <v>0.01635730033425797</v>
      </c>
      <c r="H30" s="59">
        <f t="shared" si="5"/>
        <v>55.48014129987433</v>
      </c>
      <c r="I30" s="59">
        <f t="shared" si="6"/>
        <v>56.38764663370344</v>
      </c>
      <c r="J30" s="29">
        <f t="shared" si="0"/>
        <v>112.04988905381803</v>
      </c>
      <c r="K30" s="50">
        <f t="shared" si="7"/>
        <v>0.009819788022708557</v>
      </c>
      <c r="L30" s="51" t="s">
        <v>2</v>
      </c>
      <c r="M30" s="12"/>
      <c r="N30" s="42">
        <f t="shared" si="1"/>
        <v>112.9281452197526</v>
      </c>
      <c r="O30" s="43">
        <f t="shared" si="2"/>
        <v>110.43196043582411</v>
      </c>
    </row>
    <row r="31" spans="1:15" ht="16.5">
      <c r="A31" s="1">
        <v>33756</v>
      </c>
      <c r="B31" s="3">
        <v>6.014095234090704</v>
      </c>
      <c r="C31" s="11">
        <f t="shared" si="3"/>
        <v>0.018278131340080106</v>
      </c>
      <c r="D31" s="13">
        <f t="shared" si="4"/>
        <v>56.02494452690902</v>
      </c>
      <c r="E31" s="13">
        <f t="shared" si="8"/>
        <v>57.048975821292565</v>
      </c>
      <c r="F31" s="3">
        <v>1.449</v>
      </c>
      <c r="G31" s="63">
        <f t="shared" si="9"/>
        <v>0.013924847806311685</v>
      </c>
      <c r="H31" s="59">
        <f t="shared" si="5"/>
        <v>56.02494452690902</v>
      </c>
      <c r="I31" s="59">
        <f t="shared" si="6"/>
        <v>56.80508335280328</v>
      </c>
      <c r="J31" s="29">
        <f t="shared" si="0"/>
        <v>113.85405917409585</v>
      </c>
      <c r="K31" s="50">
        <f t="shared" si="7"/>
        <v>0.016101489573195977</v>
      </c>
      <c r="L31" s="51" t="s">
        <v>2</v>
      </c>
      <c r="M31" s="12"/>
      <c r="N31" s="42">
        <f t="shared" si="1"/>
        <v>114.99226069007088</v>
      </c>
      <c r="O31" s="43">
        <f t="shared" si="2"/>
        <v>111.96970867784559</v>
      </c>
    </row>
    <row r="32" spans="1:15" ht="16.5">
      <c r="A32" s="1">
        <v>33786</v>
      </c>
      <c r="B32" s="3">
        <v>6.149467857441086</v>
      </c>
      <c r="C32" s="11">
        <f t="shared" si="3"/>
        <v>0.022509225092250954</v>
      </c>
      <c r="D32" s="13">
        <f t="shared" si="4"/>
        <v>56.927029587047926</v>
      </c>
      <c r="E32" s="13">
        <f t="shared" si="8"/>
        <v>58.208412909856015</v>
      </c>
      <c r="F32" s="3">
        <v>1.3682</v>
      </c>
      <c r="G32" s="63">
        <f t="shared" si="9"/>
        <v>-0.05576259489302966</v>
      </c>
      <c r="H32" s="59">
        <f t="shared" si="5"/>
        <v>56.927029587047926</v>
      </c>
      <c r="I32" s="59">
        <f t="shared" si="6"/>
        <v>53.752630697721855</v>
      </c>
      <c r="J32" s="29">
        <f t="shared" si="0"/>
        <v>111.96104360757786</v>
      </c>
      <c r="K32" s="50">
        <f t="shared" si="7"/>
        <v>-0.016626684900389467</v>
      </c>
      <c r="L32" s="51" t="s">
        <v>2</v>
      </c>
      <c r="M32" s="12"/>
      <c r="N32" s="42">
        <f t="shared" si="1"/>
        <v>117.58064736981048</v>
      </c>
      <c r="O32" s="43">
        <f t="shared" si="2"/>
        <v>105.72598717255234</v>
      </c>
    </row>
    <row r="33" spans="1:15" ht="16.5">
      <c r="A33" s="1">
        <v>33819</v>
      </c>
      <c r="B33" s="3">
        <v>6.343649899132208</v>
      </c>
      <c r="C33" s="11">
        <f t="shared" si="3"/>
        <v>0.03157704799711322</v>
      </c>
      <c r="D33" s="13">
        <f t="shared" si="4"/>
        <v>55.98052180378893</v>
      </c>
      <c r="E33" s="13">
        <f t="shared" si="8"/>
        <v>57.748221427690616</v>
      </c>
      <c r="F33" s="3">
        <v>1.3089</v>
      </c>
      <c r="G33" s="63">
        <f t="shared" si="9"/>
        <v>-0.043341616722701454</v>
      </c>
      <c r="H33" s="59">
        <f t="shared" si="5"/>
        <v>55.98052180378893</v>
      </c>
      <c r="I33" s="59">
        <f t="shared" si="6"/>
        <v>53.55423548383228</v>
      </c>
      <c r="J33" s="29">
        <f t="shared" si="0"/>
        <v>111.3024569115229</v>
      </c>
      <c r="K33" s="50">
        <f t="shared" si="7"/>
        <v>-0.005882284362794139</v>
      </c>
      <c r="L33" s="51" t="s">
        <v>2</v>
      </c>
      <c r="M33" s="12"/>
      <c r="N33" s="42">
        <f t="shared" si="1"/>
        <v>121.29349711533862</v>
      </c>
      <c r="O33" s="43">
        <f t="shared" si="2"/>
        <v>101.14365195889033</v>
      </c>
    </row>
    <row r="34" spans="1:15" ht="16.5">
      <c r="A34" s="1">
        <v>33848</v>
      </c>
      <c r="B34" s="3">
        <v>6.388034365804463</v>
      </c>
      <c r="C34" s="11">
        <f t="shared" si="3"/>
        <v>0.006996676578625051</v>
      </c>
      <c r="D34" s="13">
        <f t="shared" si="4"/>
        <v>55.65122845576145</v>
      </c>
      <c r="E34" s="13">
        <f t="shared" si="8"/>
        <v>56.04060210246959</v>
      </c>
      <c r="F34" s="3">
        <v>1.2138</v>
      </c>
      <c r="G34" s="63">
        <f t="shared" si="9"/>
        <v>-0.0726564290625716</v>
      </c>
      <c r="H34" s="59">
        <f t="shared" si="5"/>
        <v>55.65122845576145</v>
      </c>
      <c r="I34" s="59">
        <f t="shared" si="6"/>
        <v>51.607808923220446</v>
      </c>
      <c r="J34" s="29">
        <f t="shared" si="0"/>
        <v>107.64841102569004</v>
      </c>
      <c r="K34" s="50">
        <f t="shared" si="7"/>
        <v>-0.032829876241973255</v>
      </c>
      <c r="L34" s="51" t="s">
        <v>2</v>
      </c>
      <c r="M34" s="12"/>
      <c r="N34" s="42">
        <f t="shared" si="1"/>
        <v>122.14214848574505</v>
      </c>
      <c r="O34" s="43">
        <f t="shared" si="2"/>
        <v>93.79491538520978</v>
      </c>
    </row>
    <row r="35" spans="1:15" ht="16.5">
      <c r="A35" s="1">
        <v>33878</v>
      </c>
      <c r="B35" s="3">
        <v>6.500105144151914</v>
      </c>
      <c r="C35" s="11">
        <f t="shared" si="3"/>
        <v>0.017543859649123413</v>
      </c>
      <c r="D35" s="13">
        <f t="shared" si="4"/>
        <v>53.82420551284502</v>
      </c>
      <c r="E35" s="13">
        <f t="shared" si="8"/>
        <v>54.76848982008794</v>
      </c>
      <c r="F35" s="3">
        <v>1.1857</v>
      </c>
      <c r="G35" s="63">
        <f t="shared" si="9"/>
        <v>-0.023150436645246346</v>
      </c>
      <c r="H35" s="59">
        <f t="shared" si="5"/>
        <v>53.82420551284502</v>
      </c>
      <c r="I35" s="59">
        <f t="shared" si="6"/>
        <v>52.57815165313919</v>
      </c>
      <c r="J35" s="29">
        <f t="shared" si="0"/>
        <v>107.34664147322712</v>
      </c>
      <c r="K35" s="50">
        <f t="shared" si="7"/>
        <v>-0.0028032884980615097</v>
      </c>
      <c r="L35" s="51" t="s">
        <v>2</v>
      </c>
      <c r="M35" s="12"/>
      <c r="N35" s="42">
        <f t="shared" si="1"/>
        <v>124.28499319602135</v>
      </c>
      <c r="O35" s="43">
        <f t="shared" si="2"/>
        <v>91.62352213893824</v>
      </c>
    </row>
    <row r="36" spans="1:15" ht="16.5">
      <c r="A36" s="1">
        <v>33910</v>
      </c>
      <c r="B36" s="3">
        <v>6.323676889129695</v>
      </c>
      <c r="C36" s="11">
        <f t="shared" si="3"/>
        <v>-0.027142369409354838</v>
      </c>
      <c r="D36" s="13">
        <f t="shared" si="4"/>
        <v>53.67332073661356</v>
      </c>
      <c r="E36" s="13">
        <f t="shared" si="8"/>
        <v>52.21649963775361</v>
      </c>
      <c r="F36" s="3">
        <v>1.1836</v>
      </c>
      <c r="G36" s="63">
        <f t="shared" si="9"/>
        <v>-0.001771105675971992</v>
      </c>
      <c r="H36" s="59">
        <f t="shared" si="5"/>
        <v>53.67332073661356</v>
      </c>
      <c r="I36" s="59">
        <f t="shared" si="6"/>
        <v>53.57825961360868</v>
      </c>
      <c r="J36" s="29">
        <f t="shared" si="0"/>
        <v>105.79475925136228</v>
      </c>
      <c r="K36" s="50">
        <f t="shared" si="7"/>
        <v>-0.014456737542663524</v>
      </c>
      <c r="L36" s="51" t="s">
        <v>2</v>
      </c>
      <c r="M36" s="12"/>
      <c r="N36" s="42">
        <f t="shared" si="1"/>
        <v>120.91160399865578</v>
      </c>
      <c r="O36" s="43">
        <f t="shared" si="2"/>
        <v>91.46124719882543</v>
      </c>
    </row>
    <row r="37" spans="1:15" ht="16.5">
      <c r="A37" s="1">
        <v>33939</v>
      </c>
      <c r="B37" s="3">
        <v>6.302127461165445</v>
      </c>
      <c r="C37" s="11">
        <f t="shared" si="3"/>
        <v>-0.0034077370400270165</v>
      </c>
      <c r="D37" s="13">
        <f t="shared" si="4"/>
        <v>52.89737962568114</v>
      </c>
      <c r="E37" s="13">
        <f t="shared" si="8"/>
        <v>52.71711926581033</v>
      </c>
      <c r="F37" s="3">
        <v>1.1658</v>
      </c>
      <c r="G37" s="63">
        <f t="shared" si="9"/>
        <v>-0.015038864481243695</v>
      </c>
      <c r="H37" s="59">
        <f t="shared" si="5"/>
        <v>52.89737962568114</v>
      </c>
      <c r="I37" s="59">
        <f t="shared" si="6"/>
        <v>52.10186310207762</v>
      </c>
      <c r="J37" s="29">
        <f t="shared" si="0"/>
        <v>104.81898236788795</v>
      </c>
      <c r="K37" s="50">
        <f t="shared" si="7"/>
        <v>-0.00922330076063536</v>
      </c>
      <c r="L37" s="51" t="s">
        <v>2</v>
      </c>
      <c r="M37" s="12"/>
      <c r="N37" s="42">
        <f t="shared" si="1"/>
        <v>120.49956904714047</v>
      </c>
      <c r="O37" s="43">
        <f t="shared" si="2"/>
        <v>90.08577389691676</v>
      </c>
    </row>
    <row r="38" spans="1:15" ht="16.5">
      <c r="A38" s="1">
        <v>33973</v>
      </c>
      <c r="B38" s="3">
        <v>6.443851038456795</v>
      </c>
      <c r="C38" s="11">
        <f t="shared" si="3"/>
        <v>0.022488211824446484</v>
      </c>
      <c r="D38" s="13">
        <f t="shared" si="4"/>
        <v>52.40949118394398</v>
      </c>
      <c r="E38" s="13">
        <f t="shared" si="8"/>
        <v>53.58808692329997</v>
      </c>
      <c r="F38" s="3">
        <v>1.1842</v>
      </c>
      <c r="G38" s="63">
        <f t="shared" si="9"/>
        <v>0.01578315319951962</v>
      </c>
      <c r="H38" s="59">
        <f t="shared" si="5"/>
        <v>52.40949118394398</v>
      </c>
      <c r="I38" s="59">
        <f t="shared" si="6"/>
        <v>53.23667821240904</v>
      </c>
      <c r="J38" s="29">
        <f t="shared" si="0"/>
        <v>106.82476513570901</v>
      </c>
      <c r="K38" s="50">
        <f t="shared" si="7"/>
        <v>0.019135682511983117</v>
      </c>
      <c r="L38" s="51" t="s">
        <v>2</v>
      </c>
      <c r="M38" s="12"/>
      <c r="N38" s="42">
        <f t="shared" si="1"/>
        <v>123.20938888062707</v>
      </c>
      <c r="O38" s="43">
        <f t="shared" si="2"/>
        <v>91.50761146742909</v>
      </c>
    </row>
    <row r="39" spans="1:15" ht="16.5">
      <c r="A39" s="1">
        <v>34001</v>
      </c>
      <c r="B39" s="3">
        <v>6.571859430848983</v>
      </c>
      <c r="C39" s="11">
        <f t="shared" si="3"/>
        <v>0.01986520042568279</v>
      </c>
      <c r="D39" s="13">
        <f t="shared" si="4"/>
        <v>53.41238256785451</v>
      </c>
      <c r="E39" s="13">
        <f t="shared" si="8"/>
        <v>54.47343025277818</v>
      </c>
      <c r="F39" s="3">
        <v>1.2251</v>
      </c>
      <c r="G39" s="63">
        <f t="shared" si="9"/>
        <v>0.034538084782975986</v>
      </c>
      <c r="H39" s="59">
        <f t="shared" si="5"/>
        <v>53.41238256785451</v>
      </c>
      <c r="I39" s="59">
        <f t="shared" si="6"/>
        <v>55.25714396544381</v>
      </c>
      <c r="J39" s="29">
        <f t="shared" si="0"/>
        <v>109.73057421822199</v>
      </c>
      <c r="K39" s="50">
        <f t="shared" si="7"/>
        <v>0.027201642604329303</v>
      </c>
      <c r="L39" s="51" t="s">
        <v>2</v>
      </c>
      <c r="M39" s="12"/>
      <c r="N39" s="42">
        <f t="shared" si="1"/>
        <v>125.65696808506662</v>
      </c>
      <c r="O39" s="43">
        <f t="shared" si="2"/>
        <v>94.66810911057877</v>
      </c>
    </row>
    <row r="40" spans="1:15" ht="16.5">
      <c r="A40" s="1">
        <v>34029</v>
      </c>
      <c r="B40" s="3">
        <v>6.727298193039498</v>
      </c>
      <c r="C40" s="11">
        <f t="shared" si="3"/>
        <v>0.023652173913043518</v>
      </c>
      <c r="D40" s="13">
        <f t="shared" si="4"/>
        <v>54.865287109110994</v>
      </c>
      <c r="E40" s="13">
        <f t="shared" si="8"/>
        <v>56.162970421604754</v>
      </c>
      <c r="F40" s="3">
        <v>1.2782</v>
      </c>
      <c r="G40" s="63">
        <f t="shared" si="9"/>
        <v>0.043343400538731466</v>
      </c>
      <c r="H40" s="59">
        <f t="shared" si="5"/>
        <v>54.865287109110994</v>
      </c>
      <c r="I40" s="59">
        <f t="shared" si="6"/>
        <v>57.24333522395369</v>
      </c>
      <c r="J40" s="29">
        <f t="shared" si="0"/>
        <v>113.40630564555845</v>
      </c>
      <c r="K40" s="50">
        <f t="shared" si="7"/>
        <v>0.03349778722588752</v>
      </c>
      <c r="L40" s="51" t="s">
        <v>2</v>
      </c>
      <c r="M40" s="12"/>
      <c r="N40" s="42">
        <f t="shared" si="1"/>
        <v>128.62902854760037</v>
      </c>
      <c r="O40" s="43">
        <f t="shared" si="2"/>
        <v>98.77134688200292</v>
      </c>
    </row>
    <row r="41" spans="1:15" ht="16.5">
      <c r="A41" s="1">
        <v>34060</v>
      </c>
      <c r="B41" s="3">
        <v>6.729584057189356</v>
      </c>
      <c r="C41" s="11">
        <f t="shared" si="3"/>
        <v>0.00033978933061464255</v>
      </c>
      <c r="D41" s="13">
        <f t="shared" si="4"/>
        <v>56.703152822779224</v>
      </c>
      <c r="E41" s="13">
        <f t="shared" si="8"/>
        <v>56.72241994912062</v>
      </c>
      <c r="F41" s="3">
        <v>1.3294</v>
      </c>
      <c r="G41" s="63">
        <f t="shared" si="9"/>
        <v>0.04005632921295565</v>
      </c>
      <c r="H41" s="59">
        <f t="shared" si="5"/>
        <v>56.703152822779224</v>
      </c>
      <c r="I41" s="59">
        <f t="shared" si="6"/>
        <v>58.974472979661</v>
      </c>
      <c r="J41" s="29">
        <f t="shared" si="0"/>
        <v>115.69689292878162</v>
      </c>
      <c r="K41" s="50">
        <f t="shared" si="7"/>
        <v>0.020198059271785175</v>
      </c>
      <c r="L41" s="51" t="s">
        <v>2</v>
      </c>
      <c r="M41" s="12"/>
      <c r="N41" s="42">
        <f t="shared" si="1"/>
        <v>128.67273531910817</v>
      </c>
      <c r="O41" s="43">
        <f t="shared" si="2"/>
        <v>102.72776446951546</v>
      </c>
    </row>
    <row r="42" spans="1:15" ht="16.5">
      <c r="A42" s="1">
        <v>34092</v>
      </c>
      <c r="B42" s="3">
        <v>6.79473118546038</v>
      </c>
      <c r="C42" s="11">
        <f t="shared" si="3"/>
        <v>0.009680706521738977</v>
      </c>
      <c r="D42" s="13">
        <f t="shared" si="4"/>
        <v>57.84844646439081</v>
      </c>
      <c r="E42" s="13">
        <f t="shared" si="8"/>
        <v>58.40846029735111</v>
      </c>
      <c r="F42" s="3">
        <v>1.3933</v>
      </c>
      <c r="G42" s="63">
        <f t="shared" si="9"/>
        <v>0.048066797051301395</v>
      </c>
      <c r="H42" s="59">
        <f t="shared" si="5"/>
        <v>57.84844646439081</v>
      </c>
      <c r="I42" s="59">
        <f t="shared" si="6"/>
        <v>60.62903600032776</v>
      </c>
      <c r="J42" s="29">
        <f t="shared" si="0"/>
        <v>119.03749629767887</v>
      </c>
      <c r="K42" s="50">
        <f t="shared" si="7"/>
        <v>0.028873751786520234</v>
      </c>
      <c r="L42" s="51" t="s">
        <v>2</v>
      </c>
      <c r="M42" s="12"/>
      <c r="N42" s="42">
        <f t="shared" si="1"/>
        <v>129.91837830708187</v>
      </c>
      <c r="O42" s="43">
        <f t="shared" si="2"/>
        <v>107.66555907580555</v>
      </c>
    </row>
    <row r="43" spans="1:15" ht="16.5">
      <c r="A43" s="1">
        <v>34121</v>
      </c>
      <c r="B43" s="3">
        <v>6.7759319983659</v>
      </c>
      <c r="C43" s="11">
        <f t="shared" si="3"/>
        <v>-0.0027667300708977454</v>
      </c>
      <c r="D43" s="13">
        <f t="shared" si="4"/>
        <v>59.518748148839435</v>
      </c>
      <c r="E43" s="13">
        <f t="shared" si="8"/>
        <v>59.35407583855385</v>
      </c>
      <c r="F43" s="3">
        <v>1.4163</v>
      </c>
      <c r="G43" s="63">
        <f t="shared" si="9"/>
        <v>0.016507571951482027</v>
      </c>
      <c r="H43" s="59">
        <f t="shared" si="5"/>
        <v>59.518748148839435</v>
      </c>
      <c r="I43" s="59">
        <f t="shared" si="6"/>
        <v>60.50125816636854</v>
      </c>
      <c r="J43" s="29">
        <f t="shared" si="0"/>
        <v>119.85533400492238</v>
      </c>
      <c r="K43" s="50">
        <f t="shared" si="7"/>
        <v>0.006870420940292069</v>
      </c>
      <c r="L43" s="51" t="s">
        <v>2</v>
      </c>
      <c r="M43" s="12"/>
      <c r="N43" s="42">
        <f t="shared" si="1"/>
        <v>129.5589292230574</v>
      </c>
      <c r="O43" s="43">
        <f t="shared" si="2"/>
        <v>109.44285603894595</v>
      </c>
    </row>
    <row r="44" spans="1:15" ht="16.5">
      <c r="A44" s="1">
        <v>34151</v>
      </c>
      <c r="B44" s="3">
        <v>6.921625698348106</v>
      </c>
      <c r="C44" s="11">
        <f t="shared" si="3"/>
        <v>0.02150164730362434</v>
      </c>
      <c r="D44" s="13">
        <f t="shared" si="4"/>
        <v>59.92766700246119</v>
      </c>
      <c r="E44" s="13">
        <f t="shared" si="8"/>
        <v>61.21621056207715</v>
      </c>
      <c r="F44" s="3">
        <v>1.4746</v>
      </c>
      <c r="G44" s="63">
        <f t="shared" si="9"/>
        <v>0.041163595283485156</v>
      </c>
      <c r="H44" s="59">
        <f t="shared" si="5"/>
        <v>59.92766700246119</v>
      </c>
      <c r="I44" s="59">
        <f t="shared" si="6"/>
        <v>62.39450523323398</v>
      </c>
      <c r="J44" s="29">
        <f t="shared" si="0"/>
        <v>123.61071579531114</v>
      </c>
      <c r="K44" s="50">
        <f t="shared" si="7"/>
        <v>0.031332621293554797</v>
      </c>
      <c r="L44" s="51" t="s">
        <v>2</v>
      </c>
      <c r="M44" s="12"/>
      <c r="N44" s="42">
        <f t="shared" si="1"/>
        <v>132.3446596242468</v>
      </c>
      <c r="O44" s="43">
        <f t="shared" si="2"/>
        <v>113.94791747160185</v>
      </c>
    </row>
    <row r="45" spans="1:15" ht="16.5">
      <c r="A45" s="1">
        <v>34183</v>
      </c>
      <c r="B45" s="3">
        <v>6.942774783829396</v>
      </c>
      <c r="C45" s="11">
        <f t="shared" si="3"/>
        <v>0.0030555084026484248</v>
      </c>
      <c r="D45" s="13">
        <f t="shared" si="4"/>
        <v>61.80535789765557</v>
      </c>
      <c r="E45" s="13">
        <f t="shared" si="8"/>
        <v>61.99420468804055</v>
      </c>
      <c r="F45" s="3">
        <v>1.5748</v>
      </c>
      <c r="G45" s="63">
        <f t="shared" si="9"/>
        <v>0.06795063067950635</v>
      </c>
      <c r="H45" s="59">
        <f t="shared" si="5"/>
        <v>61.80535789765557</v>
      </c>
      <c r="I45" s="59">
        <f t="shared" si="6"/>
        <v>66.00507094617387</v>
      </c>
      <c r="J45" s="29">
        <f t="shared" si="0"/>
        <v>127.99927563421443</v>
      </c>
      <c r="K45" s="50">
        <f t="shared" si="7"/>
        <v>0.03550306954107744</v>
      </c>
      <c r="L45" s="51" t="s">
        <v>2</v>
      </c>
      <c r="M45" s="12"/>
      <c r="N45" s="42">
        <f t="shared" si="1"/>
        <v>132.7490398437743</v>
      </c>
      <c r="O45" s="43">
        <f t="shared" si="2"/>
        <v>121.69075032841354</v>
      </c>
    </row>
    <row r="46" spans="1:15" ht="16.5">
      <c r="A46" s="1">
        <v>34213</v>
      </c>
      <c r="B46" s="3">
        <v>7.12019211203353</v>
      </c>
      <c r="C46" s="11">
        <f t="shared" si="3"/>
        <v>0.025554239295988938</v>
      </c>
      <c r="D46" s="13">
        <f t="shared" si="4"/>
        <v>63.999637817107214</v>
      </c>
      <c r="E46" s="13">
        <f t="shared" si="8"/>
        <v>65.63509987674219</v>
      </c>
      <c r="F46" s="3">
        <v>1.6622</v>
      </c>
      <c r="G46" s="63">
        <f t="shared" si="9"/>
        <v>0.05549911099822195</v>
      </c>
      <c r="H46" s="59">
        <f t="shared" si="5"/>
        <v>63.999637817107214</v>
      </c>
      <c r="I46" s="59">
        <f t="shared" si="6"/>
        <v>67.55156082016485</v>
      </c>
      <c r="J46" s="29">
        <f t="shared" si="0"/>
        <v>133.18666069690704</v>
      </c>
      <c r="K46" s="50">
        <f t="shared" si="7"/>
        <v>0.04052667514710541</v>
      </c>
      <c r="L46" s="51" t="s">
        <v>2</v>
      </c>
      <c r="M46" s="12"/>
      <c r="N46" s="42">
        <f t="shared" si="1"/>
        <v>136.14134057425488</v>
      </c>
      <c r="O46" s="43">
        <f t="shared" si="2"/>
        <v>128.44447878834708</v>
      </c>
    </row>
    <row r="47" spans="1:15" ht="16.5">
      <c r="A47" s="1">
        <v>34243</v>
      </c>
      <c r="B47" s="3">
        <v>7.200088657185063</v>
      </c>
      <c r="C47" s="11">
        <f t="shared" si="3"/>
        <v>0.011221122112211388</v>
      </c>
      <c r="D47" s="13">
        <f t="shared" si="4"/>
        <v>66.59333034845352</v>
      </c>
      <c r="E47" s="13">
        <f t="shared" si="8"/>
        <v>67.34058224015234</v>
      </c>
      <c r="F47" s="3">
        <v>1.6816</v>
      </c>
      <c r="G47" s="63">
        <f t="shared" si="9"/>
        <v>0.01167127902779454</v>
      </c>
      <c r="H47" s="59">
        <f t="shared" si="5"/>
        <v>66.59333034845352</v>
      </c>
      <c r="I47" s="59">
        <f t="shared" si="6"/>
        <v>67.37055968834042</v>
      </c>
      <c r="J47" s="29">
        <f t="shared" si="0"/>
        <v>134.71114192849276</v>
      </c>
      <c r="K47" s="50">
        <f t="shared" si="7"/>
        <v>0.011446200570002932</v>
      </c>
      <c r="L47" s="51" t="s">
        <v>2</v>
      </c>
      <c r="M47" s="12"/>
      <c r="N47" s="42">
        <f t="shared" si="1"/>
        <v>137.66899918135874</v>
      </c>
      <c r="O47" s="43">
        <f t="shared" si="2"/>
        <v>129.94359013986553</v>
      </c>
    </row>
    <row r="48" spans="1:15" ht="16.5">
      <c r="A48" s="1">
        <v>34274</v>
      </c>
      <c r="B48" s="3">
        <v>7.181289470090585</v>
      </c>
      <c r="C48" s="11">
        <f t="shared" si="3"/>
        <v>-0.002610966057441277</v>
      </c>
      <c r="D48" s="13">
        <f t="shared" si="4"/>
        <v>67.35557096424638</v>
      </c>
      <c r="E48" s="13">
        <f t="shared" si="8"/>
        <v>67.17970785467917</v>
      </c>
      <c r="F48" s="3">
        <v>1.8315</v>
      </c>
      <c r="G48" s="63">
        <f t="shared" si="9"/>
        <v>0.0891412940057088</v>
      </c>
      <c r="H48" s="59">
        <f t="shared" si="5"/>
        <v>67.35557096424638</v>
      </c>
      <c r="I48" s="59">
        <f t="shared" si="6"/>
        <v>73.35973371849265</v>
      </c>
      <c r="J48" s="29">
        <f t="shared" si="0"/>
        <v>140.5394415731718</v>
      </c>
      <c r="K48" s="50">
        <f t="shared" si="7"/>
        <v>0.04326516397413379</v>
      </c>
      <c r="L48" s="51" t="s">
        <v>2</v>
      </c>
      <c r="M48" s="12"/>
      <c r="N48" s="42">
        <f t="shared" si="1"/>
        <v>137.3095500973343</v>
      </c>
      <c r="O48" s="43">
        <f t="shared" si="2"/>
        <v>141.5269299126806</v>
      </c>
    </row>
    <row r="49" spans="1:15" ht="16.5">
      <c r="A49" s="1">
        <v>34304</v>
      </c>
      <c r="B49" s="3">
        <v>7.048307542535485</v>
      </c>
      <c r="C49" s="11">
        <f t="shared" si="3"/>
        <v>-0.01851783417295139</v>
      </c>
      <c r="D49" s="13">
        <f t="shared" si="4"/>
        <v>70.2697207865859</v>
      </c>
      <c r="E49" s="13">
        <f t="shared" si="8"/>
        <v>68.96847774968032</v>
      </c>
      <c r="F49" s="3">
        <v>1.7675</v>
      </c>
      <c r="G49" s="63">
        <f t="shared" si="9"/>
        <v>-0.034944034944034856</v>
      </c>
      <c r="H49" s="59">
        <f t="shared" si="5"/>
        <v>70.2697207865859</v>
      </c>
      <c r="I49" s="59">
        <f t="shared" si="6"/>
        <v>67.81421320791188</v>
      </c>
      <c r="J49" s="29">
        <f t="shared" si="0"/>
        <v>136.7826909575922</v>
      </c>
      <c r="K49" s="50">
        <f t="shared" si="7"/>
        <v>-0.026730934558493093</v>
      </c>
      <c r="L49" s="51" t="s">
        <v>2</v>
      </c>
      <c r="M49" s="41"/>
      <c r="N49" s="42">
        <f t="shared" si="1"/>
        <v>134.7668746182693</v>
      </c>
      <c r="O49" s="43">
        <f t="shared" si="2"/>
        <v>136.5814079282899</v>
      </c>
    </row>
    <row r="50" spans="1:15" ht="16.5">
      <c r="A50" s="1">
        <v>34337</v>
      </c>
      <c r="B50" s="3">
        <v>7.0855683770884506</v>
      </c>
      <c r="C50" s="11">
        <f t="shared" si="3"/>
        <v>0.0052864938608455534</v>
      </c>
      <c r="D50" s="13">
        <f t="shared" si="4"/>
        <v>68.3913454787961</v>
      </c>
      <c r="E50" s="13">
        <f t="shared" si="8"/>
        <v>68.75289590680471</v>
      </c>
      <c r="F50" s="3">
        <v>1.8841</v>
      </c>
      <c r="G50" s="63">
        <f t="shared" si="9"/>
        <v>0.06596888260254599</v>
      </c>
      <c r="H50" s="59">
        <f t="shared" si="5"/>
        <v>68.3913454787961</v>
      </c>
      <c r="I50" s="59">
        <f t="shared" si="6"/>
        <v>72.90304611971696</v>
      </c>
      <c r="J50" s="29">
        <f t="shared" si="0"/>
        <v>141.65594202652167</v>
      </c>
      <c r="K50" s="50">
        <f t="shared" si="7"/>
        <v>0.035627688231695695</v>
      </c>
      <c r="L50" s="52">
        <f>CORREL(C15:C50,G15:G50)</f>
        <v>-0.13927289337392307</v>
      </c>
      <c r="M50" s="41"/>
      <c r="N50" s="42">
        <f t="shared" si="1"/>
        <v>135.4793188735841</v>
      </c>
      <c r="O50" s="43">
        <f t="shared" si="2"/>
        <v>145.5915307936017</v>
      </c>
    </row>
    <row r="51" spans="1:15" ht="16.5">
      <c r="A51" s="1">
        <v>34366</v>
      </c>
      <c r="B51" s="3">
        <v>7.169705745433863</v>
      </c>
      <c r="C51" s="11">
        <f t="shared" si="3"/>
        <v>0.01187446988973737</v>
      </c>
      <c r="D51" s="13">
        <f t="shared" si="4"/>
        <v>70.82797101326084</v>
      </c>
      <c r="E51" s="13">
        <f t="shared" si="8"/>
        <v>71.66901562240899</v>
      </c>
      <c r="F51" s="3">
        <v>2.0718</v>
      </c>
      <c r="G51" s="63">
        <f t="shared" si="9"/>
        <v>0.09962316225253436</v>
      </c>
      <c r="H51" s="59">
        <f t="shared" si="5"/>
        <v>70.82797101326084</v>
      </c>
      <c r="I51" s="59">
        <f t="shared" si="6"/>
        <v>77.88407746153271</v>
      </c>
      <c r="J51" s="29">
        <f t="shared" si="0"/>
        <v>149.5530930839417</v>
      </c>
      <c r="K51" s="50">
        <f t="shared" si="7"/>
        <v>0.0557488160711357</v>
      </c>
      <c r="L51" s="52">
        <f>CORREL(C16:C51,G16:G51)</f>
        <v>-0.11901239268140823</v>
      </c>
      <c r="M51" s="41"/>
      <c r="N51" s="42">
        <f t="shared" si="1"/>
        <v>137.0880639662306</v>
      </c>
      <c r="O51" s="43">
        <f t="shared" si="2"/>
        <v>160.09581948844752</v>
      </c>
    </row>
    <row r="52" spans="1:15" ht="16.5">
      <c r="A52" s="1">
        <v>34394</v>
      </c>
      <c r="B52" s="3">
        <v>6.9341211140667145</v>
      </c>
      <c r="C52" s="11">
        <f t="shared" si="3"/>
        <v>-0.03285834031852476</v>
      </c>
      <c r="D52" s="13">
        <f t="shared" si="4"/>
        <v>74.77654654197084</v>
      </c>
      <c r="E52" s="13">
        <f t="shared" si="8"/>
        <v>72.31951332785076</v>
      </c>
      <c r="F52" s="3">
        <v>1.9352</v>
      </c>
      <c r="G52" s="63">
        <f t="shared" si="9"/>
        <v>-0.065933005116324</v>
      </c>
      <c r="H52" s="59">
        <f t="shared" si="5"/>
        <v>74.77654654197084</v>
      </c>
      <c r="I52" s="59">
        <f t="shared" si="6"/>
        <v>69.84630411623803</v>
      </c>
      <c r="J52" s="29">
        <f t="shared" si="0"/>
        <v>142.1658174440888</v>
      </c>
      <c r="K52" s="50">
        <f t="shared" si="7"/>
        <v>-0.049395672717424476</v>
      </c>
      <c r="L52" s="52">
        <f>CORREL(C17:C52,G17:G52)</f>
        <v>0.08018613963502638</v>
      </c>
      <c r="M52" s="41"/>
      <c r="N52" s="42">
        <f t="shared" si="1"/>
        <v>132.5835777068205</v>
      </c>
      <c r="O52" s="43">
        <f t="shared" si="2"/>
        <v>149.5402210030136</v>
      </c>
    </row>
    <row r="53" spans="1:15" ht="16.5">
      <c r="A53" s="1">
        <v>34425</v>
      </c>
      <c r="B53" s="3">
        <v>6.715363956368646</v>
      </c>
      <c r="C53" s="11">
        <f t="shared" si="3"/>
        <v>-0.031547928583810454</v>
      </c>
      <c r="D53" s="13">
        <f t="shared" si="4"/>
        <v>71.0829087220444</v>
      </c>
      <c r="E53" s="13">
        <f t="shared" si="8"/>
        <v>68.84039019415182</v>
      </c>
      <c r="F53" s="3">
        <v>1.947</v>
      </c>
      <c r="G53" s="63">
        <f t="shared" si="9"/>
        <v>0.006097560975609773</v>
      </c>
      <c r="H53" s="59">
        <f t="shared" si="5"/>
        <v>71.0829087220444</v>
      </c>
      <c r="I53" s="59">
        <f t="shared" si="6"/>
        <v>71.51634109230076</v>
      </c>
      <c r="J53" s="29">
        <f t="shared" si="0"/>
        <v>140.3567312864526</v>
      </c>
      <c r="K53" s="50">
        <f t="shared" si="7"/>
        <v>-0.012725183804100221</v>
      </c>
      <c r="L53" s="52">
        <f>CORREL(C18:C53,G18:G53)</f>
        <v>0.0800656638697281</v>
      </c>
      <c r="M53" s="41"/>
      <c r="N53" s="42">
        <f t="shared" si="1"/>
        <v>128.40084046593964</v>
      </c>
      <c r="O53" s="43">
        <f t="shared" si="2"/>
        <v>150.45205161888566</v>
      </c>
    </row>
    <row r="54" spans="1:15" ht="16.5">
      <c r="A54" s="1">
        <v>34456</v>
      </c>
      <c r="B54" s="3">
        <v>6.61199518954428</v>
      </c>
      <c r="C54" s="11">
        <f t="shared" si="3"/>
        <v>-0.01539287632002934</v>
      </c>
      <c r="D54" s="13">
        <f t="shared" si="4"/>
        <v>70.1783656432263</v>
      </c>
      <c r="E54" s="13">
        <f t="shared" si="8"/>
        <v>69.09811874053831</v>
      </c>
      <c r="F54" s="3">
        <v>1.9756</v>
      </c>
      <c r="G54" s="63">
        <f t="shared" si="9"/>
        <v>0.014689265536723142</v>
      </c>
      <c r="H54" s="59">
        <f t="shared" si="5"/>
        <v>70.1783656432263</v>
      </c>
      <c r="I54" s="59">
        <f t="shared" si="6"/>
        <v>71.20923429109291</v>
      </c>
      <c r="J54" s="29">
        <f t="shared" si="0"/>
        <v>140.30735303163124</v>
      </c>
      <c r="K54" s="50">
        <f t="shared" si="7"/>
        <v>-0.00035180539165298366</v>
      </c>
      <c r="L54" s="52">
        <f aca="true" t="shared" si="10" ref="L54:L117">CORREL(C19:C54,G19:G54)</f>
        <v>0.07884169806505337</v>
      </c>
      <c r="M54" s="41"/>
      <c r="N54" s="42">
        <f t="shared" si="1"/>
        <v>126.4243822092596</v>
      </c>
      <c r="O54" s="43">
        <f t="shared" si="2"/>
        <v>152.66208175566027</v>
      </c>
    </row>
    <row r="55" spans="1:15" ht="16.5">
      <c r="A55" s="1">
        <v>34486</v>
      </c>
      <c r="B55" s="3">
        <v>6.603342158013615</v>
      </c>
      <c r="C55" s="11">
        <f t="shared" si="3"/>
        <v>-0.0013086869065404424</v>
      </c>
      <c r="D55" s="13">
        <f t="shared" si="4"/>
        <v>70.15367651581562</v>
      </c>
      <c r="E55" s="13">
        <f t="shared" si="8"/>
        <v>70.0618673179137</v>
      </c>
      <c r="F55" s="3">
        <v>1.8698</v>
      </c>
      <c r="G55" s="63">
        <f t="shared" si="9"/>
        <v>-0.05355335088074515</v>
      </c>
      <c r="H55" s="59">
        <f t="shared" si="5"/>
        <v>70.15367651581562</v>
      </c>
      <c r="I55" s="59">
        <f t="shared" si="6"/>
        <v>66.39671206178986</v>
      </c>
      <c r="J55" s="29">
        <f t="shared" si="0"/>
        <v>136.45857937970356</v>
      </c>
      <c r="K55" s="50">
        <f t="shared" si="7"/>
        <v>-0.027431018893642696</v>
      </c>
      <c r="L55" s="52">
        <f t="shared" si="10"/>
        <v>0.09541254304718953</v>
      </c>
      <c r="M55" s="41"/>
      <c r="N55" s="42">
        <f t="shared" si="1"/>
        <v>126.25893227559489</v>
      </c>
      <c r="O55" s="43">
        <f t="shared" si="2"/>
        <v>144.4865157252144</v>
      </c>
    </row>
    <row r="56" spans="1:15" ht="16.5">
      <c r="A56" s="1">
        <v>34516</v>
      </c>
      <c r="B56" s="3">
        <v>6.599646946957087</v>
      </c>
      <c r="C56" s="11">
        <f t="shared" si="3"/>
        <v>-0.0005595970900953333</v>
      </c>
      <c r="D56" s="13">
        <f t="shared" si="4"/>
        <v>68.22928968985178</v>
      </c>
      <c r="E56" s="13">
        <f t="shared" si="8"/>
        <v>68.19110877788206</v>
      </c>
      <c r="F56" s="3">
        <v>1.7834</v>
      </c>
      <c r="G56" s="63">
        <f t="shared" si="9"/>
        <v>-0.046208150604342614</v>
      </c>
      <c r="H56" s="59">
        <f t="shared" si="5"/>
        <v>68.22928968985178</v>
      </c>
      <c r="I56" s="59">
        <f t="shared" si="6"/>
        <v>65.0765403962358</v>
      </c>
      <c r="J56" s="29">
        <f t="shared" si="0"/>
        <v>133.26764917411788</v>
      </c>
      <c r="K56" s="50">
        <f t="shared" si="7"/>
        <v>-0.023383873847218847</v>
      </c>
      <c r="L56" s="52">
        <f t="shared" si="10"/>
        <v>0.09438120165380541</v>
      </c>
      <c r="M56" s="41"/>
      <c r="N56" s="42">
        <f t="shared" si="1"/>
        <v>126.18827814449492</v>
      </c>
      <c r="O56" s="43">
        <f t="shared" si="2"/>
        <v>137.81006104628696</v>
      </c>
    </row>
    <row r="57" spans="1:15" ht="16.5">
      <c r="A57" s="1">
        <v>34547</v>
      </c>
      <c r="B57" s="3">
        <v>6.641526005597725</v>
      </c>
      <c r="C57" s="11">
        <f t="shared" si="3"/>
        <v>0.0063456513624485875</v>
      </c>
      <c r="D57" s="13">
        <f t="shared" si="4"/>
        <v>66.63382458705894</v>
      </c>
      <c r="E57" s="13">
        <f t="shared" si="8"/>
        <v>67.05665960683497</v>
      </c>
      <c r="F57" s="3">
        <v>1.8908</v>
      </c>
      <c r="G57" s="63">
        <f t="shared" si="9"/>
        <v>0.060222047773914954</v>
      </c>
      <c r="H57" s="59">
        <f t="shared" si="5"/>
        <v>66.63382458705894</v>
      </c>
      <c r="I57" s="59">
        <f t="shared" si="6"/>
        <v>70.64664995469948</v>
      </c>
      <c r="J57" s="29">
        <f t="shared" si="0"/>
        <v>137.70330956153447</v>
      </c>
      <c r="K57" s="50">
        <f t="shared" si="7"/>
        <v>0.03328384956818197</v>
      </c>
      <c r="L57" s="52">
        <f t="shared" si="10"/>
        <v>0.09877368305017817</v>
      </c>
      <c r="M57" s="41"/>
      <c r="N57" s="42">
        <f t="shared" si="1"/>
        <v>126.98902496362759</v>
      </c>
      <c r="O57" s="43">
        <f t="shared" si="2"/>
        <v>146.1092651263426</v>
      </c>
    </row>
    <row r="58" spans="1:15" ht="16.5">
      <c r="A58" s="1">
        <v>34578</v>
      </c>
      <c r="B58" s="3">
        <v>6.698185908464468</v>
      </c>
      <c r="C58" s="11">
        <f t="shared" si="3"/>
        <v>0.008531157270029188</v>
      </c>
      <c r="D58" s="13">
        <f t="shared" si="4"/>
        <v>68.85165478076723</v>
      </c>
      <c r="E58" s="13">
        <f t="shared" si="8"/>
        <v>69.43903907600372</v>
      </c>
      <c r="F58" s="3">
        <v>1.8703</v>
      </c>
      <c r="G58" s="63">
        <f t="shared" si="9"/>
        <v>-0.010841971652210685</v>
      </c>
      <c r="H58" s="59">
        <f t="shared" si="5"/>
        <v>68.85165478076723</v>
      </c>
      <c r="I58" s="59">
        <f t="shared" si="6"/>
        <v>68.10516709142635</v>
      </c>
      <c r="J58" s="29">
        <f t="shared" si="0"/>
        <v>137.54420616743008</v>
      </c>
      <c r="K58" s="50">
        <f t="shared" si="7"/>
        <v>-0.0011554071910907444</v>
      </c>
      <c r="L58" s="52">
        <f t="shared" si="10"/>
        <v>0.10055645109387581</v>
      </c>
      <c r="M58" s="41"/>
      <c r="N58" s="42">
        <f t="shared" si="1"/>
        <v>128.07238830715997</v>
      </c>
      <c r="O58" s="43">
        <f t="shared" si="2"/>
        <v>144.52515261571745</v>
      </c>
    </row>
    <row r="59" spans="1:15" ht="16.5">
      <c r="A59" s="1">
        <v>34610</v>
      </c>
      <c r="B59" s="3">
        <v>6.58240262869329</v>
      </c>
      <c r="C59" s="11">
        <f t="shared" si="3"/>
        <v>-0.017285766826039047</v>
      </c>
      <c r="D59" s="13">
        <f t="shared" si="4"/>
        <v>68.77210308371504</v>
      </c>
      <c r="E59" s="13">
        <f t="shared" si="8"/>
        <v>67.58332454567362</v>
      </c>
      <c r="F59" s="3">
        <v>1.8176</v>
      </c>
      <c r="G59" s="63">
        <f t="shared" si="9"/>
        <v>-0.028177297759717675</v>
      </c>
      <c r="H59" s="59">
        <f t="shared" si="5"/>
        <v>68.77210308371504</v>
      </c>
      <c r="I59" s="59">
        <f t="shared" si="6"/>
        <v>66.8342910575632</v>
      </c>
      <c r="J59" s="29">
        <f t="shared" si="0"/>
        <v>134.4176156032368</v>
      </c>
      <c r="K59" s="50">
        <f t="shared" si="7"/>
        <v>-0.022731532292878425</v>
      </c>
      <c r="L59" s="52">
        <f t="shared" si="10"/>
        <v>0.17053898820741226</v>
      </c>
      <c r="M59" s="41"/>
      <c r="N59" s="42">
        <f t="shared" si="1"/>
        <v>125.85855886602847</v>
      </c>
      <c r="O59" s="43">
        <f t="shared" si="2"/>
        <v>140.45282435669574</v>
      </c>
    </row>
    <row r="60" spans="1:15" ht="16.5">
      <c r="A60" s="1">
        <v>34639</v>
      </c>
      <c r="B60" s="3">
        <v>6.538060096014965</v>
      </c>
      <c r="C60" s="11">
        <f t="shared" si="3"/>
        <v>-0.006736526946108197</v>
      </c>
      <c r="D60" s="13">
        <f t="shared" si="4"/>
        <v>67.2088078016184</v>
      </c>
      <c r="E60" s="13">
        <f t="shared" si="8"/>
        <v>66.756053856847</v>
      </c>
      <c r="F60" s="3">
        <v>1.8289</v>
      </c>
      <c r="G60" s="63">
        <f t="shared" si="9"/>
        <v>0.006216989436619644</v>
      </c>
      <c r="H60" s="59">
        <f t="shared" si="5"/>
        <v>67.2088078016184</v>
      </c>
      <c r="I60" s="59">
        <f t="shared" si="6"/>
        <v>67.62664424976887</v>
      </c>
      <c r="J60" s="29">
        <f t="shared" si="0"/>
        <v>134.38269810661586</v>
      </c>
      <c r="K60" s="50">
        <f t="shared" si="7"/>
        <v>-0.0002597687547442857</v>
      </c>
      <c r="L60" s="52">
        <f t="shared" si="10"/>
        <v>0.1749567573929467</v>
      </c>
      <c r="M60" s="41"/>
      <c r="N60" s="42">
        <f t="shared" si="1"/>
        <v>125.01070929282913</v>
      </c>
      <c r="O60" s="43">
        <f t="shared" si="2"/>
        <v>141.32601808206473</v>
      </c>
    </row>
    <row r="61" spans="1:15" ht="16.5">
      <c r="A61" s="1">
        <v>34669</v>
      </c>
      <c r="B61" s="3">
        <v>6.539062749610055</v>
      </c>
      <c r="C61" s="11">
        <f t="shared" si="3"/>
        <v>0.0001533564360630142</v>
      </c>
      <c r="D61" s="13">
        <f t="shared" si="4"/>
        <v>67.19134905330793</v>
      </c>
      <c r="E61" s="13">
        <f t="shared" si="8"/>
        <v>67.20165327913301</v>
      </c>
      <c r="F61" s="3">
        <v>1.8386</v>
      </c>
      <c r="G61" s="63">
        <f t="shared" si="9"/>
        <v>0.005303734485209712</v>
      </c>
      <c r="H61" s="59">
        <f t="shared" si="5"/>
        <v>67.19134905330793</v>
      </c>
      <c r="I61" s="59">
        <f t="shared" si="6"/>
        <v>67.54771412838973</v>
      </c>
      <c r="J61" s="29">
        <f t="shared" si="0"/>
        <v>134.74936740752275</v>
      </c>
      <c r="K61" s="50">
        <f t="shared" si="7"/>
        <v>0.0027285454606365022</v>
      </c>
      <c r="L61" s="52">
        <f t="shared" si="10"/>
        <v>0.2191119733573086</v>
      </c>
      <c r="M61" s="41"/>
      <c r="N61" s="42">
        <f t="shared" si="1"/>
        <v>125.02988048967599</v>
      </c>
      <c r="O61" s="43">
        <f t="shared" si="2"/>
        <v>142.07557375782397</v>
      </c>
    </row>
    <row r="62" spans="1:15" ht="16.5">
      <c r="A62" s="1">
        <v>34702</v>
      </c>
      <c r="B62" s="3">
        <v>6.591040565184699</v>
      </c>
      <c r="C62" s="11">
        <f t="shared" si="3"/>
        <v>0.007948817371073998</v>
      </c>
      <c r="D62" s="13">
        <f t="shared" si="4"/>
        <v>67.37468370376138</v>
      </c>
      <c r="E62" s="13">
        <f t="shared" si="8"/>
        <v>67.91023275995646</v>
      </c>
      <c r="F62" s="3">
        <v>1.8371</v>
      </c>
      <c r="G62" s="63">
        <f t="shared" si="9"/>
        <v>-0.0008158381377135086</v>
      </c>
      <c r="H62" s="59">
        <f t="shared" si="5"/>
        <v>67.37468370376138</v>
      </c>
      <c r="I62" s="59">
        <f t="shared" si="6"/>
        <v>67.31971686727947</v>
      </c>
      <c r="J62" s="29">
        <f t="shared" si="0"/>
        <v>135.22994962723592</v>
      </c>
      <c r="K62" s="50">
        <f t="shared" si="7"/>
        <v>0.0035664896166803122</v>
      </c>
      <c r="L62" s="52">
        <f t="shared" si="10"/>
        <v>0.19836664654739436</v>
      </c>
      <c r="M62" s="41"/>
      <c r="N62" s="42">
        <f t="shared" si="1"/>
        <v>126.02372017561564</v>
      </c>
      <c r="O62" s="43">
        <f t="shared" si="2"/>
        <v>141.95966308631483</v>
      </c>
    </row>
    <row r="63" spans="1:15" ht="16.5">
      <c r="A63" s="1">
        <v>34731</v>
      </c>
      <c r="B63" s="3">
        <v>6.653160393554393</v>
      </c>
      <c r="C63" s="11">
        <f t="shared" si="3"/>
        <v>0.009424889401807815</v>
      </c>
      <c r="D63" s="13">
        <f t="shared" si="4"/>
        <v>67.61497481361796</v>
      </c>
      <c r="E63" s="13">
        <f t="shared" si="8"/>
        <v>68.25223847314234</v>
      </c>
      <c r="F63" s="3">
        <v>1.7992</v>
      </c>
      <c r="G63" s="63">
        <f t="shared" si="9"/>
        <v>-0.020630341298786155</v>
      </c>
      <c r="H63" s="59">
        <f t="shared" si="5"/>
        <v>67.61497481361796</v>
      </c>
      <c r="I63" s="59">
        <f t="shared" si="6"/>
        <v>66.22005480630419</v>
      </c>
      <c r="J63" s="29">
        <f t="shared" si="0"/>
        <v>134.47229327944655</v>
      </c>
      <c r="K63" s="50">
        <f t="shared" si="7"/>
        <v>-0.005602725948489025</v>
      </c>
      <c r="L63" s="52">
        <f t="shared" si="10"/>
        <v>0.22014917733424252</v>
      </c>
      <c r="M63" s="41"/>
      <c r="N63" s="42">
        <f t="shared" si="1"/>
        <v>127.2114798002752</v>
      </c>
      <c r="O63" s="43">
        <f t="shared" si="2"/>
        <v>139.03098678618346</v>
      </c>
    </row>
    <row r="64" spans="1:15" ht="16.5">
      <c r="A64" s="1">
        <v>34759</v>
      </c>
      <c r="B64" s="3">
        <v>6.812897095076468</v>
      </c>
      <c r="C64" s="11">
        <f t="shared" si="3"/>
        <v>0.024009146341463266</v>
      </c>
      <c r="D64" s="13">
        <f t="shared" si="4"/>
        <v>67.23614663972327</v>
      </c>
      <c r="E64" s="13">
        <f t="shared" si="8"/>
        <v>68.85042912383248</v>
      </c>
      <c r="F64" s="3">
        <v>1.7476</v>
      </c>
      <c r="G64" s="63">
        <f t="shared" si="9"/>
        <v>-0.028679413072476585</v>
      </c>
      <c r="H64" s="59">
        <f t="shared" si="5"/>
        <v>67.23614663972327</v>
      </c>
      <c r="I64" s="59">
        <f t="shared" si="6"/>
        <v>65.30785341684104</v>
      </c>
      <c r="J64" s="29">
        <f t="shared" si="0"/>
        <v>134.15828254067353</v>
      </c>
      <c r="K64" s="50">
        <f t="shared" si="7"/>
        <v>-0.0023351333655065743</v>
      </c>
      <c r="L64" s="52">
        <f t="shared" si="10"/>
        <v>0.18350694618431537</v>
      </c>
      <c r="M64" s="41"/>
      <c r="N64" s="42">
        <f t="shared" si="1"/>
        <v>130.26571883511411</v>
      </c>
      <c r="O64" s="43">
        <f t="shared" si="2"/>
        <v>135.04365968626848</v>
      </c>
    </row>
    <row r="65" spans="1:15" ht="16.5">
      <c r="A65" s="1">
        <v>34792</v>
      </c>
      <c r="B65" s="3">
        <v>6.8509296430579125</v>
      </c>
      <c r="C65" s="11">
        <f t="shared" si="3"/>
        <v>0.005582433941198056</v>
      </c>
      <c r="D65" s="13">
        <f t="shared" si="4"/>
        <v>67.07914127033676</v>
      </c>
      <c r="E65" s="13">
        <f t="shared" si="8"/>
        <v>67.45360614531072</v>
      </c>
      <c r="F65" s="3">
        <v>1.6474</v>
      </c>
      <c r="G65" s="63">
        <f t="shared" si="9"/>
        <v>-0.057335774776836844</v>
      </c>
      <c r="H65" s="59">
        <f t="shared" si="5"/>
        <v>67.07914127033676</v>
      </c>
      <c r="I65" s="59">
        <f t="shared" si="6"/>
        <v>63.23310673423711</v>
      </c>
      <c r="J65" s="29">
        <f t="shared" si="0"/>
        <v>130.68671287954783</v>
      </c>
      <c r="K65" s="50">
        <f t="shared" si="7"/>
        <v>-0.025876670417819363</v>
      </c>
      <c r="L65" s="52">
        <f t="shared" si="10"/>
        <v>0.17781965025128108</v>
      </c>
      <c r="M65" s="41"/>
      <c r="N65" s="42">
        <f t="shared" si="1"/>
        <v>130.99291860531383</v>
      </c>
      <c r="O65" s="43">
        <f t="shared" si="2"/>
        <v>127.3008268294568</v>
      </c>
    </row>
    <row r="66" spans="1:15" ht="16.5">
      <c r="A66" s="1">
        <v>34820</v>
      </c>
      <c r="B66" s="3">
        <v>6.928262490620189</v>
      </c>
      <c r="C66" s="11">
        <f t="shared" si="3"/>
        <v>0.011287934863064661</v>
      </c>
      <c r="D66" s="13">
        <f t="shared" si="4"/>
        <v>65.34335643977391</v>
      </c>
      <c r="E66" s="13">
        <f t="shared" si="8"/>
        <v>66.08094799100009</v>
      </c>
      <c r="F66" s="3">
        <v>1.7374</v>
      </c>
      <c r="G66" s="63">
        <f t="shared" si="9"/>
        <v>0.05463154060944524</v>
      </c>
      <c r="H66" s="59">
        <f t="shared" si="5"/>
        <v>65.34335643977391</v>
      </c>
      <c r="I66" s="59">
        <f t="shared" si="6"/>
        <v>68.91316467067088</v>
      </c>
      <c r="J66" s="29">
        <f t="shared" si="0"/>
        <v>134.99411266167095</v>
      </c>
      <c r="K66" s="50">
        <f t="shared" si="7"/>
        <v>0.03295973773625479</v>
      </c>
      <c r="L66" s="52">
        <f t="shared" si="10"/>
        <v>0.18799241499222868</v>
      </c>
      <c r="M66" s="41"/>
      <c r="N66" s="42">
        <f t="shared" si="1"/>
        <v>132.47155813805333</v>
      </c>
      <c r="O66" s="43">
        <f t="shared" si="2"/>
        <v>134.25546712000622</v>
      </c>
    </row>
    <row r="67" spans="1:15" ht="16.5">
      <c r="A67" s="1">
        <v>34851</v>
      </c>
      <c r="B67" s="3">
        <v>7.182546545894225</v>
      </c>
      <c r="C67" s="11">
        <f t="shared" si="3"/>
        <v>0.036702428006776304</v>
      </c>
      <c r="D67" s="13">
        <f t="shared" si="4"/>
        <v>67.49705633083548</v>
      </c>
      <c r="E67" s="13">
        <f t="shared" si="8"/>
        <v>69.9743621814873</v>
      </c>
      <c r="F67" s="3">
        <v>1.8524</v>
      </c>
      <c r="G67" s="63">
        <f t="shared" si="9"/>
        <v>0.06619085990560607</v>
      </c>
      <c r="H67" s="59">
        <f t="shared" si="5"/>
        <v>67.49705633083548</v>
      </c>
      <c r="I67" s="59">
        <f t="shared" si="6"/>
        <v>71.96474453047061</v>
      </c>
      <c r="J67" s="29">
        <f t="shared" si="0"/>
        <v>141.9391067119579</v>
      </c>
      <c r="K67" s="50">
        <f t="shared" si="7"/>
        <v>0.05144664395619112</v>
      </c>
      <c r="L67" s="52">
        <f t="shared" si="10"/>
        <v>0.24100160778573712</v>
      </c>
      <c r="M67" s="41"/>
      <c r="N67" s="42">
        <f t="shared" si="1"/>
        <v>137.3335859635607</v>
      </c>
      <c r="O67" s="43">
        <f t="shared" si="2"/>
        <v>143.14195193570825</v>
      </c>
    </row>
    <row r="68" spans="1:15" ht="16.5">
      <c r="A68" s="1">
        <v>34883</v>
      </c>
      <c r="B68" s="3">
        <v>7.216451086597429</v>
      </c>
      <c r="C68" s="11">
        <f t="shared" si="3"/>
        <v>0.004720406681190897</v>
      </c>
      <c r="D68" s="13">
        <f t="shared" si="4"/>
        <v>70.96955335597895</v>
      </c>
      <c r="E68" s="13">
        <f t="shared" si="8"/>
        <v>71.30455850980165</v>
      </c>
      <c r="F68" s="3">
        <v>1.8841</v>
      </c>
      <c r="G68" s="63">
        <f t="shared" si="9"/>
        <v>0.01711293457136691</v>
      </c>
      <c r="H68" s="59">
        <f t="shared" si="5"/>
        <v>70.96955335597895</v>
      </c>
      <c r="I68" s="59">
        <f t="shared" si="6"/>
        <v>72.18405067911895</v>
      </c>
      <c r="J68" s="29">
        <f t="shared" si="0"/>
        <v>143.4886091889206</v>
      </c>
      <c r="K68" s="50">
        <f t="shared" si="7"/>
        <v>0.010916670626279027</v>
      </c>
      <c r="L68" s="52">
        <f t="shared" si="10"/>
        <v>0.2952359691510817</v>
      </c>
      <c r="M68" s="41"/>
      <c r="N68" s="42">
        <f t="shared" si="1"/>
        <v>137.981856340295</v>
      </c>
      <c r="O68" s="43">
        <f t="shared" si="2"/>
        <v>145.59153079360178</v>
      </c>
    </row>
    <row r="69" spans="1:15" ht="16.5">
      <c r="A69" s="1">
        <v>34912</v>
      </c>
      <c r="B69" s="3">
        <v>7.200802837042108</v>
      </c>
      <c r="C69" s="11">
        <f t="shared" si="3"/>
        <v>-0.0021684134441627787</v>
      </c>
      <c r="D69" s="13">
        <f t="shared" si="4"/>
        <v>71.7443045944603</v>
      </c>
      <c r="E69" s="13">
        <f t="shared" si="8"/>
        <v>71.58873327983557</v>
      </c>
      <c r="F69" s="3">
        <v>1.9966</v>
      </c>
      <c r="G69" s="63">
        <f t="shared" si="9"/>
        <v>0.059710206464624924</v>
      </c>
      <c r="H69" s="59">
        <f t="shared" si="5"/>
        <v>71.7443045944603</v>
      </c>
      <c r="I69" s="59">
        <f t="shared" si="6"/>
        <v>76.02817183445646</v>
      </c>
      <c r="J69" s="29">
        <f t="shared" si="0"/>
        <v>147.61690511429202</v>
      </c>
      <c r="K69" s="50">
        <f t="shared" si="7"/>
        <v>0.028770896510231018</v>
      </c>
      <c r="L69" s="52">
        <f t="shared" si="10"/>
        <v>0.3556713228972639</v>
      </c>
      <c r="M69" s="41"/>
      <c r="N69" s="42">
        <f t="shared" si="1"/>
        <v>137.68265462795617</v>
      </c>
      <c r="O69" s="43">
        <f t="shared" si="2"/>
        <v>154.28483115678853</v>
      </c>
    </row>
    <row r="70" spans="1:15" ht="16.5">
      <c r="A70" s="1">
        <v>34943</v>
      </c>
      <c r="B70" s="3">
        <v>7.271219960041071</v>
      </c>
      <c r="C70" s="11">
        <f t="shared" si="3"/>
        <v>0.009779065555957978</v>
      </c>
      <c r="D70" s="13">
        <f t="shared" si="4"/>
        <v>73.80845255714601</v>
      </c>
      <c r="E70" s="13">
        <f t="shared" si="8"/>
        <v>74.53023025328616</v>
      </c>
      <c r="F70" s="3">
        <v>2.0416</v>
      </c>
      <c r="G70" s="63">
        <f t="shared" si="9"/>
        <v>0.022538315135730708</v>
      </c>
      <c r="H70" s="59">
        <f t="shared" si="5"/>
        <v>73.80845255714601</v>
      </c>
      <c r="I70" s="59">
        <f t="shared" si="6"/>
        <v>75.47197072055961</v>
      </c>
      <c r="J70" s="29">
        <f t="shared" si="0"/>
        <v>150.0022009738458</v>
      </c>
      <c r="K70" s="50">
        <f t="shared" si="7"/>
        <v>0.016158690345844568</v>
      </c>
      <c r="L70" s="52">
        <f t="shared" si="10"/>
        <v>0.3897013535273858</v>
      </c>
      <c r="M70" s="41"/>
      <c r="N70" s="42">
        <f t="shared" si="1"/>
        <v>139.02906233348128</v>
      </c>
      <c r="O70" s="43">
        <f t="shared" si="2"/>
        <v>157.76215130206324</v>
      </c>
    </row>
    <row r="71" spans="1:15" ht="16.5">
      <c r="A71" s="1">
        <v>34974</v>
      </c>
      <c r="B71" s="3">
        <v>7.318164708707049</v>
      </c>
      <c r="C71" s="11">
        <f t="shared" si="3"/>
        <v>0.006456241032998926</v>
      </c>
      <c r="D71" s="13">
        <f t="shared" si="4"/>
        <v>75.0011004869229</v>
      </c>
      <c r="E71" s="13">
        <f t="shared" si="8"/>
        <v>75.48532566940663</v>
      </c>
      <c r="F71" s="3">
        <v>2.038</v>
      </c>
      <c r="G71" s="63">
        <f t="shared" si="9"/>
        <v>-0.0017633228840125627</v>
      </c>
      <c r="H71" s="59">
        <f t="shared" si="5"/>
        <v>75.0011004869229</v>
      </c>
      <c r="I71" s="59">
        <f t="shared" si="6"/>
        <v>74.86884933010818</v>
      </c>
      <c r="J71" s="29">
        <f t="shared" si="0"/>
        <v>150.3541749995148</v>
      </c>
      <c r="K71" s="50">
        <f t="shared" si="7"/>
        <v>0.00234645907449313</v>
      </c>
      <c r="L71" s="52">
        <f t="shared" si="10"/>
        <v>0.41867380762529793</v>
      </c>
      <c r="M71" s="41"/>
      <c r="N71" s="42">
        <f t="shared" si="1"/>
        <v>139.92666747049807</v>
      </c>
      <c r="O71" s="43">
        <f t="shared" si="2"/>
        <v>157.48396569044127</v>
      </c>
    </row>
    <row r="72" spans="1:15" ht="16.5">
      <c r="A72" s="1">
        <v>35004</v>
      </c>
      <c r="B72" s="3">
        <v>7.41231501019825</v>
      </c>
      <c r="C72" s="11">
        <f t="shared" si="3"/>
        <v>0.012865288667141114</v>
      </c>
      <c r="D72" s="13">
        <f t="shared" si="4"/>
        <v>75.1770874997574</v>
      </c>
      <c r="E72" s="13">
        <f t="shared" si="8"/>
        <v>76.14426243159672</v>
      </c>
      <c r="F72" s="3">
        <v>1.9859</v>
      </c>
      <c r="G72" s="63">
        <f t="shared" si="9"/>
        <v>-0.025564278704612274</v>
      </c>
      <c r="H72" s="59">
        <f t="shared" si="5"/>
        <v>75.1770874997574</v>
      </c>
      <c r="I72" s="59">
        <f t="shared" si="6"/>
        <v>73.25523948271258</v>
      </c>
      <c r="J72" s="29">
        <f t="shared" si="0"/>
        <v>149.3995019143093</v>
      </c>
      <c r="K72" s="50">
        <f t="shared" si="7"/>
        <v>-0.006349495018735557</v>
      </c>
      <c r="L72" s="52">
        <f t="shared" si="10"/>
        <v>0.39605284549165726</v>
      </c>
      <c r="M72" s="41"/>
      <c r="N72" s="42">
        <f t="shared" si="1"/>
        <v>141.7268644397371</v>
      </c>
      <c r="O72" s="43">
        <f t="shared" si="2"/>
        <v>153.45800170002323</v>
      </c>
    </row>
    <row r="73" spans="1:15" ht="16.5">
      <c r="A73" s="1">
        <v>35034</v>
      </c>
      <c r="B73" s="3">
        <v>7.515487146095799</v>
      </c>
      <c r="C73" s="11">
        <f t="shared" si="3"/>
        <v>0.013919016630512792</v>
      </c>
      <c r="D73" s="13">
        <f t="shared" si="4"/>
        <v>74.69975095715465</v>
      </c>
      <c r="E73" s="13">
        <f t="shared" si="8"/>
        <v>75.73949803302244</v>
      </c>
      <c r="F73" s="3">
        <v>2.0012</v>
      </c>
      <c r="G73" s="63">
        <f t="shared" si="9"/>
        <v>0.007704315423737283</v>
      </c>
      <c r="H73" s="59">
        <f t="shared" si="5"/>
        <v>74.69975095715465</v>
      </c>
      <c r="I73" s="59">
        <f t="shared" si="6"/>
        <v>75.27526140060318</v>
      </c>
      <c r="J73" s="29">
        <f t="shared" si="0"/>
        <v>151.0147594336256</v>
      </c>
      <c r="K73" s="50">
        <f t="shared" si="7"/>
        <v>0.010811666027124878</v>
      </c>
      <c r="L73" s="52">
        <f t="shared" si="10"/>
        <v>0.3838780801987895</v>
      </c>
      <c r="M73" s="41"/>
      <c r="N73" s="42">
        <f t="shared" si="1"/>
        <v>143.69956302286425</v>
      </c>
      <c r="O73" s="43">
        <f t="shared" si="2"/>
        <v>154.64029054941662</v>
      </c>
    </row>
    <row r="74" spans="1:15" ht="16.5">
      <c r="A74" s="1">
        <v>35065</v>
      </c>
      <c r="B74" s="3">
        <v>7.583821937404568</v>
      </c>
      <c r="C74" s="11">
        <f t="shared" si="3"/>
        <v>0.009092529862720598</v>
      </c>
      <c r="D74" s="13">
        <f t="shared" si="4"/>
        <v>75.5073797168128</v>
      </c>
      <c r="E74" s="13">
        <f t="shared" si="8"/>
        <v>76.19393282174372</v>
      </c>
      <c r="F74" s="3">
        <v>2.0569</v>
      </c>
      <c r="G74" s="63">
        <f t="shared" si="9"/>
        <v>0.027833300019988162</v>
      </c>
      <c r="H74" s="59">
        <f t="shared" si="5"/>
        <v>75.5073797168128</v>
      </c>
      <c r="I74" s="59">
        <f t="shared" si="6"/>
        <v>77.60899927019403</v>
      </c>
      <c r="J74" s="29">
        <f t="shared" si="0"/>
        <v>153.80293209193775</v>
      </c>
      <c r="K74" s="50">
        <f t="shared" si="7"/>
        <v>0.018462914941354453</v>
      </c>
      <c r="L74" s="52">
        <f t="shared" si="10"/>
        <v>0.3933107129913863</v>
      </c>
      <c r="M74" s="41"/>
      <c r="N74" s="42">
        <f t="shared" si="1"/>
        <v>145.00615559090957</v>
      </c>
      <c r="O74" s="43">
        <f t="shared" si="2"/>
        <v>158.9444401514567</v>
      </c>
    </row>
    <row r="75" spans="1:15" ht="16.5">
      <c r="A75" s="1">
        <v>35096</v>
      </c>
      <c r="B75" s="3">
        <v>7.651486779778938</v>
      </c>
      <c r="C75" s="11">
        <f t="shared" si="3"/>
        <v>0.00892226148409902</v>
      </c>
      <c r="D75" s="13">
        <f t="shared" si="4"/>
        <v>76.90146604596887</v>
      </c>
      <c r="E75" s="13">
        <f t="shared" si="8"/>
        <v>77.58760103454156</v>
      </c>
      <c r="F75" s="3">
        <v>2.149</v>
      </c>
      <c r="G75" s="63">
        <f t="shared" si="9"/>
        <v>0.044776119402984996</v>
      </c>
      <c r="H75" s="59">
        <f t="shared" si="5"/>
        <v>76.90146604596887</v>
      </c>
      <c r="I75" s="59">
        <f t="shared" si="6"/>
        <v>80.34481527190778</v>
      </c>
      <c r="J75" s="29">
        <f t="shared" si="0"/>
        <v>157.93241630644934</v>
      </c>
      <c r="K75" s="50">
        <f t="shared" si="7"/>
        <v>0.026849190443541986</v>
      </c>
      <c r="L75" s="52">
        <f t="shared" si="10"/>
        <v>0.39045515338159403</v>
      </c>
      <c r="M75" s="41"/>
      <c r="N75" s="42">
        <f t="shared" si="1"/>
        <v>146.2999384278956</v>
      </c>
      <c r="O75" s="43">
        <f t="shared" si="2"/>
        <v>166.0613553821189</v>
      </c>
    </row>
    <row r="76" spans="1:15" ht="16.5">
      <c r="A76" s="1">
        <v>35125</v>
      </c>
      <c r="B76" s="3">
        <v>7.5564372545642895</v>
      </c>
      <c r="C76" s="11">
        <f t="shared" si="3"/>
        <v>-0.012422360248447593</v>
      </c>
      <c r="D76" s="13">
        <f t="shared" si="4"/>
        <v>78.96620815322467</v>
      </c>
      <c r="E76" s="13">
        <f t="shared" si="8"/>
        <v>77.98526146809142</v>
      </c>
      <c r="F76" s="3">
        <v>2.217</v>
      </c>
      <c r="G76" s="63">
        <f t="shared" si="9"/>
        <v>0.03164262447650073</v>
      </c>
      <c r="H76" s="59">
        <f t="shared" si="5"/>
        <v>78.96620815322467</v>
      </c>
      <c r="I76" s="59">
        <f t="shared" si="6"/>
        <v>81.46490622415034</v>
      </c>
      <c r="J76" s="29">
        <f t="shared" si="0"/>
        <v>159.45016769224176</v>
      </c>
      <c r="K76" s="50">
        <f t="shared" si="7"/>
        <v>0.009610132114026572</v>
      </c>
      <c r="L76" s="52">
        <f t="shared" si="10"/>
        <v>0.3589433752844049</v>
      </c>
      <c r="M76" s="41"/>
      <c r="N76" s="42">
        <f t="shared" si="1"/>
        <v>144.4825478884186</v>
      </c>
      <c r="O76" s="43">
        <f t="shared" si="2"/>
        <v>171.31597249053402</v>
      </c>
    </row>
    <row r="77" spans="1:15" ht="16.5">
      <c r="A77" s="1">
        <v>35156</v>
      </c>
      <c r="B77" s="3">
        <v>7.492618287634454</v>
      </c>
      <c r="C77" s="11">
        <f t="shared" si="3"/>
        <v>-0.008445642407906833</v>
      </c>
      <c r="D77" s="13">
        <f t="shared" si="4"/>
        <v>79.72508384612088</v>
      </c>
      <c r="E77" s="13">
        <f t="shared" si="8"/>
        <v>79.05175429701616</v>
      </c>
      <c r="F77" s="3">
        <v>2.2589</v>
      </c>
      <c r="G77" s="63">
        <f t="shared" si="9"/>
        <v>0.018899413622011748</v>
      </c>
      <c r="H77" s="59">
        <f t="shared" si="5"/>
        <v>79.72508384612088</v>
      </c>
      <c r="I77" s="59">
        <f t="shared" si="6"/>
        <v>81.2318411817783</v>
      </c>
      <c r="J77" s="29">
        <f t="shared" si="0"/>
        <v>160.28359547879444</v>
      </c>
      <c r="K77" s="50">
        <f t="shared" si="7"/>
        <v>0.005226885607052436</v>
      </c>
      <c r="L77" s="52">
        <f t="shared" si="10"/>
        <v>0.3591221312166875</v>
      </c>
      <c r="M77" s="41"/>
      <c r="N77" s="42">
        <f t="shared" si="1"/>
        <v>143.26229995476973</v>
      </c>
      <c r="O77" s="43">
        <f t="shared" si="2"/>
        <v>174.55374391468982</v>
      </c>
    </row>
    <row r="78" spans="1:15" ht="16.5">
      <c r="A78" s="1">
        <v>35186</v>
      </c>
      <c r="B78" s="3">
        <v>7.455956327908807</v>
      </c>
      <c r="C78" s="11">
        <f t="shared" si="3"/>
        <v>-0.004893077201884497</v>
      </c>
      <c r="D78" s="13">
        <f t="shared" si="4"/>
        <v>80.14179773939722</v>
      </c>
      <c r="E78" s="13">
        <f t="shared" si="8"/>
        <v>79.74965773596054</v>
      </c>
      <c r="F78" s="3">
        <v>2.3448</v>
      </c>
      <c r="G78" s="63">
        <f t="shared" si="9"/>
        <v>0.03802735844880255</v>
      </c>
      <c r="H78" s="59">
        <f t="shared" si="5"/>
        <v>80.14179773939722</v>
      </c>
      <c r="I78" s="59">
        <f t="shared" si="6"/>
        <v>83.1893786087647</v>
      </c>
      <c r="J78" s="29">
        <f aca="true" t="shared" si="11" ref="J78:J141">E78+I78</f>
        <v>162.93903634472525</v>
      </c>
      <c r="K78" s="50">
        <f t="shared" si="7"/>
        <v>0.016567140623459056</v>
      </c>
      <c r="L78" s="52">
        <f t="shared" si="10"/>
        <v>0.3418965745752477</v>
      </c>
      <c r="M78" s="41"/>
      <c r="N78" s="42">
        <f t="shared" si="1"/>
        <v>142.5613064609715</v>
      </c>
      <c r="O78" s="43">
        <f t="shared" si="2"/>
        <v>181.1915617031142</v>
      </c>
    </row>
    <row r="79" spans="1:15" ht="16.5">
      <c r="A79" s="1">
        <v>35219</v>
      </c>
      <c r="B79" s="3">
        <v>7.44916707610776</v>
      </c>
      <c r="C79" s="11">
        <f t="shared" si="3"/>
        <v>-0.0009105809506466434</v>
      </c>
      <c r="D79" s="13">
        <f t="shared" si="4"/>
        <v>81.46951817236263</v>
      </c>
      <c r="E79" s="13">
        <f t="shared" si="8"/>
        <v>81.3953335810565</v>
      </c>
      <c r="F79" s="3">
        <v>2.4281</v>
      </c>
      <c r="G79" s="63">
        <f t="shared" si="9"/>
        <v>0.03552541794609345</v>
      </c>
      <c r="H79" s="59">
        <f t="shared" si="5"/>
        <v>81.46951817236263</v>
      </c>
      <c r="I79" s="59">
        <f t="shared" si="6"/>
        <v>84.36375685530267</v>
      </c>
      <c r="J79" s="29">
        <f t="shared" si="11"/>
        <v>165.75909043635917</v>
      </c>
      <c r="K79" s="50">
        <f t="shared" si="7"/>
        <v>0.017307418497723385</v>
      </c>
      <c r="L79" s="52">
        <f t="shared" si="10"/>
        <v>0.3380553128708578</v>
      </c>
      <c r="M79" s="41"/>
      <c r="N79" s="42">
        <f aca="true" t="shared" si="12" ref="N79:N142">N78*(1+C79)</f>
        <v>142.43149285100884</v>
      </c>
      <c r="O79" s="43">
        <f aca="true" t="shared" si="13" ref="O79:O142">O78*(1+G79)</f>
        <v>187.62846766092272</v>
      </c>
    </row>
    <row r="80" spans="1:15" ht="16.5">
      <c r="A80" s="1">
        <v>35247</v>
      </c>
      <c r="B80" s="3">
        <v>7.510270342317173</v>
      </c>
      <c r="C80" s="11">
        <f aca="true" t="shared" si="14" ref="C80:C143">(B80-B79)/B79</f>
        <v>0.008202697776157241</v>
      </c>
      <c r="D80" s="13">
        <f aca="true" t="shared" si="15" ref="D80:D143">(E79+I79)*$E$12</f>
        <v>82.87954521817959</v>
      </c>
      <c r="E80" s="13">
        <f t="shared" si="8"/>
        <v>83.55938107942968</v>
      </c>
      <c r="F80" s="3">
        <v>2.4455</v>
      </c>
      <c r="G80" s="63">
        <f t="shared" si="9"/>
        <v>0.0071660969482310695</v>
      </c>
      <c r="H80" s="59">
        <f aca="true" t="shared" si="16" ref="H80:H143">(E79+I79)*$I$12</f>
        <v>82.87954521817959</v>
      </c>
      <c r="I80" s="59">
        <f aca="true" t="shared" si="17" ref="I80:I143">H80*(1+G80)</f>
        <v>83.47346807423835</v>
      </c>
      <c r="J80" s="29">
        <f t="shared" si="11"/>
        <v>167.03284915366805</v>
      </c>
      <c r="K80" s="50">
        <f aca="true" t="shared" si="18" ref="K80:K143">(J80-J79)/J79</f>
        <v>0.007684397362194269</v>
      </c>
      <c r="L80" s="52">
        <f t="shared" si="10"/>
        <v>0.3218365651238694</v>
      </c>
      <c r="M80" s="41"/>
      <c r="N80" s="42">
        <f t="shared" si="12"/>
        <v>143.5998153406726</v>
      </c>
      <c r="O80" s="43">
        <f t="shared" si="13"/>
        <v>188.97303145042892</v>
      </c>
    </row>
    <row r="81" spans="1:15" ht="16.5">
      <c r="A81" s="1">
        <v>35278</v>
      </c>
      <c r="B81" s="3">
        <v>7.540821975421881</v>
      </c>
      <c r="C81" s="11">
        <f t="shared" si="14"/>
        <v>0.00406798047369384</v>
      </c>
      <c r="D81" s="13">
        <f t="shared" si="15"/>
        <v>83.51642457683403</v>
      </c>
      <c r="E81" s="13">
        <f aca="true" t="shared" si="19" ref="E81:E144">D81*(1+C81)</f>
        <v>83.85616776124532</v>
      </c>
      <c r="F81" s="3">
        <v>2.3673</v>
      </c>
      <c r="G81" s="63">
        <f aca="true" t="shared" si="20" ref="G81:G144">(F81-F80)/F80</f>
        <v>-0.031977100797382876</v>
      </c>
      <c r="H81" s="59">
        <f t="shared" si="16"/>
        <v>83.51642457683403</v>
      </c>
      <c r="I81" s="59">
        <f t="shared" si="17"/>
        <v>80.84581144990358</v>
      </c>
      <c r="J81" s="29">
        <f t="shared" si="11"/>
        <v>164.7019792111489</v>
      </c>
      <c r="K81" s="50">
        <f t="shared" si="18"/>
        <v>-0.013954560161844412</v>
      </c>
      <c r="L81" s="52">
        <f t="shared" si="10"/>
        <v>0.3186394309134198</v>
      </c>
      <c r="M81" s="41"/>
      <c r="N81" s="42">
        <f t="shared" si="12"/>
        <v>144.1839765855045</v>
      </c>
      <c r="O81" s="43">
        <f t="shared" si="13"/>
        <v>182.93022177575153</v>
      </c>
    </row>
    <row r="82" spans="1:15" ht="16.5">
      <c r="A82" s="1">
        <v>35310</v>
      </c>
      <c r="B82" s="3">
        <v>7.533937894743206</v>
      </c>
      <c r="C82" s="11">
        <f t="shared" si="14"/>
        <v>-0.000912908526565566</v>
      </c>
      <c r="D82" s="13">
        <f t="shared" si="15"/>
        <v>82.35098960557445</v>
      </c>
      <c r="E82" s="13">
        <f t="shared" si="19"/>
        <v>82.27581068499241</v>
      </c>
      <c r="F82" s="3">
        <v>2.3929</v>
      </c>
      <c r="G82" s="63">
        <f t="shared" si="20"/>
        <v>0.010814007519114537</v>
      </c>
      <c r="H82" s="59">
        <f t="shared" si="16"/>
        <v>82.35098960557445</v>
      </c>
      <c r="I82" s="59">
        <f t="shared" si="17"/>
        <v>83.24153382637566</v>
      </c>
      <c r="J82" s="29">
        <f t="shared" si="11"/>
        <v>165.51734451136807</v>
      </c>
      <c r="K82" s="50">
        <f t="shared" si="18"/>
        <v>0.004950549496274438</v>
      </c>
      <c r="L82" s="52">
        <f t="shared" si="10"/>
        <v>0.28443108230942027</v>
      </c>
      <c r="M82" s="41"/>
      <c r="N82" s="42">
        <f t="shared" si="12"/>
        <v>144.05234980388545</v>
      </c>
      <c r="O82" s="43">
        <f t="shared" si="13"/>
        <v>184.9084305695078</v>
      </c>
    </row>
    <row r="83" spans="1:15" ht="16.5">
      <c r="A83" s="1">
        <v>35339</v>
      </c>
      <c r="B83" s="3">
        <v>7.6399527371948155</v>
      </c>
      <c r="C83" s="11">
        <f t="shared" si="14"/>
        <v>0.014071637426900156</v>
      </c>
      <c r="D83" s="13">
        <f t="shared" si="15"/>
        <v>82.75867225568403</v>
      </c>
      <c r="E83" s="13">
        <f t="shared" si="19"/>
        <v>83.92322228559767</v>
      </c>
      <c r="F83" s="3">
        <v>2.5319</v>
      </c>
      <c r="G83" s="63">
        <f t="shared" si="20"/>
        <v>0.05808851184754891</v>
      </c>
      <c r="H83" s="59">
        <f t="shared" si="16"/>
        <v>82.75867225568403</v>
      </c>
      <c r="I83" s="59">
        <f t="shared" si="17"/>
        <v>87.56600036949575</v>
      </c>
      <c r="J83" s="29">
        <f t="shared" si="11"/>
        <v>171.48922265509344</v>
      </c>
      <c r="K83" s="50">
        <f t="shared" si="18"/>
        <v>0.036080074637224596</v>
      </c>
      <c r="L83" s="52">
        <f t="shared" si="10"/>
        <v>0.306641214642268</v>
      </c>
      <c r="M83" s="41"/>
      <c r="N83" s="42">
        <f t="shared" si="12"/>
        <v>146.0794022408187</v>
      </c>
      <c r="O83" s="43">
        <f t="shared" si="13"/>
        <v>195.64948612935632</v>
      </c>
    </row>
    <row r="84" spans="1:15" ht="16.5">
      <c r="A84" s="1">
        <v>35370</v>
      </c>
      <c r="B84" s="3">
        <v>7.773503902361132</v>
      </c>
      <c r="C84" s="11">
        <f t="shared" si="14"/>
        <v>0.01748062714002511</v>
      </c>
      <c r="D84" s="13">
        <f t="shared" si="15"/>
        <v>85.74461132754672</v>
      </c>
      <c r="E84" s="13">
        <f t="shared" si="19"/>
        <v>87.24348090742994</v>
      </c>
      <c r="F84" s="3">
        <v>2.5493</v>
      </c>
      <c r="G84" s="63">
        <f t="shared" si="20"/>
        <v>0.006872309332912163</v>
      </c>
      <c r="H84" s="59">
        <f t="shared" si="16"/>
        <v>85.74461132754672</v>
      </c>
      <c r="I84" s="59">
        <f t="shared" si="17"/>
        <v>86.33387482021995</v>
      </c>
      <c r="J84" s="29">
        <f t="shared" si="11"/>
        <v>173.5773557276499</v>
      </c>
      <c r="K84" s="50">
        <f t="shared" si="18"/>
        <v>0.01217646823646865</v>
      </c>
      <c r="L84" s="52">
        <f t="shared" si="10"/>
        <v>0.3333600995791981</v>
      </c>
      <c r="M84" s="41"/>
      <c r="N84" s="42">
        <f t="shared" si="12"/>
        <v>148.63296180422822</v>
      </c>
      <c r="O84" s="43">
        <f t="shared" si="13"/>
        <v>196.99404991886257</v>
      </c>
    </row>
    <row r="85" spans="1:15" ht="16.5">
      <c r="A85" s="1">
        <v>35401</v>
      </c>
      <c r="B85" s="3">
        <v>7.885026009355687</v>
      </c>
      <c r="C85" s="11">
        <f t="shared" si="14"/>
        <v>0.014346439957492092</v>
      </c>
      <c r="D85" s="13">
        <f t="shared" si="15"/>
        <v>86.78867786382494</v>
      </c>
      <c r="E85" s="13">
        <f t="shared" si="19"/>
        <v>88.03378641978844</v>
      </c>
      <c r="F85" s="3">
        <v>2.7042</v>
      </c>
      <c r="G85" s="63">
        <f t="shared" si="20"/>
        <v>0.06076177774290983</v>
      </c>
      <c r="H85" s="59">
        <f t="shared" si="16"/>
        <v>86.78867786382494</v>
      </c>
      <c r="I85" s="59">
        <f t="shared" si="17"/>
        <v>92.06211221878768</v>
      </c>
      <c r="J85" s="29">
        <f t="shared" si="11"/>
        <v>180.0958986385761</v>
      </c>
      <c r="K85" s="50">
        <f t="shared" si="18"/>
        <v>0.03755410885020095</v>
      </c>
      <c r="L85" s="52">
        <f t="shared" si="10"/>
        <v>0.3187349330150317</v>
      </c>
      <c r="M85" s="41"/>
      <c r="N85" s="42">
        <f t="shared" si="12"/>
        <v>150.76531566645681</v>
      </c>
      <c r="O85" s="43">
        <f t="shared" si="13"/>
        <v>208.9637585967082</v>
      </c>
    </row>
    <row r="86" spans="1:15" ht="16.5">
      <c r="A86" s="1">
        <v>35432</v>
      </c>
      <c r="B86" s="3">
        <v>7.835460628469217</v>
      </c>
      <c r="C86" s="11">
        <f t="shared" si="14"/>
        <v>-0.00628601361969629</v>
      </c>
      <c r="D86" s="13">
        <f t="shared" si="15"/>
        <v>90.04794931928805</v>
      </c>
      <c r="E86" s="13">
        <f t="shared" si="19"/>
        <v>89.48190668344128</v>
      </c>
      <c r="F86" s="3">
        <v>2.7344</v>
      </c>
      <c r="G86" s="63">
        <f t="shared" si="20"/>
        <v>0.011167813031580423</v>
      </c>
      <c r="H86" s="59">
        <f t="shared" si="16"/>
        <v>90.04794931928805</v>
      </c>
      <c r="I86" s="59">
        <f t="shared" si="17"/>
        <v>91.05358798116309</v>
      </c>
      <c r="J86" s="29">
        <f t="shared" si="11"/>
        <v>180.53549466460436</v>
      </c>
      <c r="K86" s="50">
        <f t="shared" si="18"/>
        <v>0.0024408997059419684</v>
      </c>
      <c r="L86" s="52">
        <f t="shared" si="10"/>
        <v>0.3193802169030899</v>
      </c>
      <c r="M86" s="41"/>
      <c r="N86" s="42">
        <f t="shared" si="12"/>
        <v>149.81760283879967</v>
      </c>
      <c r="O86" s="43">
        <f t="shared" si="13"/>
        <v>211.29742678309256</v>
      </c>
    </row>
    <row r="87" spans="1:15" ht="16.5">
      <c r="A87" s="1">
        <v>35464</v>
      </c>
      <c r="B87" s="3">
        <v>7.843170798829339</v>
      </c>
      <c r="C87" s="11">
        <f t="shared" si="14"/>
        <v>0.0009840098400989857</v>
      </c>
      <c r="D87" s="13">
        <f t="shared" si="15"/>
        <v>90.26774733230218</v>
      </c>
      <c r="E87" s="13">
        <f t="shared" si="19"/>
        <v>90.35657168392073</v>
      </c>
      <c r="F87" s="3">
        <v>3.0217</v>
      </c>
      <c r="G87" s="63">
        <f t="shared" si="20"/>
        <v>0.10506875365710946</v>
      </c>
      <c r="H87" s="59">
        <f t="shared" si="16"/>
        <v>90.26774733230218</v>
      </c>
      <c r="I87" s="59">
        <f t="shared" si="17"/>
        <v>99.75206703994205</v>
      </c>
      <c r="J87" s="29">
        <f t="shared" si="11"/>
        <v>190.10863872386278</v>
      </c>
      <c r="K87" s="50">
        <f t="shared" si="18"/>
        <v>0.053026381748604294</v>
      </c>
      <c r="L87" s="52">
        <f t="shared" si="10"/>
        <v>0.2660177624345365</v>
      </c>
      <c r="M87" s="41"/>
      <c r="N87" s="42">
        <f t="shared" si="12"/>
        <v>149.9650248342131</v>
      </c>
      <c r="O87" s="43">
        <f t="shared" si="13"/>
        <v>233.49818406614645</v>
      </c>
    </row>
    <row r="88" spans="1:15" ht="16.5">
      <c r="A88" s="1">
        <v>35492</v>
      </c>
      <c r="B88" s="3">
        <v>7.853052403507493</v>
      </c>
      <c r="C88" s="11">
        <f t="shared" si="14"/>
        <v>0.0012598992080637482</v>
      </c>
      <c r="D88" s="13">
        <f t="shared" si="15"/>
        <v>95.05431936193139</v>
      </c>
      <c r="E88" s="13">
        <f t="shared" si="19"/>
        <v>95.17407822361852</v>
      </c>
      <c r="F88" s="3">
        <v>3.1848</v>
      </c>
      <c r="G88" s="63">
        <f t="shared" si="20"/>
        <v>0.053976238541218524</v>
      </c>
      <c r="H88" s="59">
        <f t="shared" si="16"/>
        <v>95.05431936193139</v>
      </c>
      <c r="I88" s="59">
        <f t="shared" si="17"/>
        <v>100.18499397818417</v>
      </c>
      <c r="J88" s="29">
        <f t="shared" si="11"/>
        <v>195.3590722018027</v>
      </c>
      <c r="K88" s="50">
        <f t="shared" si="18"/>
        <v>0.027618068874641116</v>
      </c>
      <c r="L88" s="52">
        <f t="shared" si="10"/>
        <v>0.12806269845660223</v>
      </c>
      <c r="M88" s="41"/>
      <c r="N88" s="42">
        <f t="shared" si="12"/>
        <v>150.15396565023897</v>
      </c>
      <c r="O88" s="43">
        <f t="shared" si="13"/>
        <v>246.10153774824212</v>
      </c>
    </row>
    <row r="89" spans="1:15" ht="16.5">
      <c r="A89" s="1">
        <v>35521</v>
      </c>
      <c r="B89" s="3">
        <v>7.806467695739069</v>
      </c>
      <c r="C89" s="11">
        <f t="shared" si="14"/>
        <v>-0.005932051051590827</v>
      </c>
      <c r="D89" s="13">
        <f t="shared" si="15"/>
        <v>97.67953610090134</v>
      </c>
      <c r="E89" s="13">
        <f t="shared" si="19"/>
        <v>97.10009610605509</v>
      </c>
      <c r="F89" s="3">
        <v>3.1153</v>
      </c>
      <c r="G89" s="63">
        <f t="shared" si="20"/>
        <v>-0.021822406430545126</v>
      </c>
      <c r="H89" s="59">
        <f t="shared" si="16"/>
        <v>97.67953610090134</v>
      </c>
      <c r="I89" s="59">
        <f t="shared" si="17"/>
        <v>95.54793356416037</v>
      </c>
      <c r="J89" s="29">
        <f t="shared" si="11"/>
        <v>192.64802967021546</v>
      </c>
      <c r="K89" s="50">
        <f t="shared" si="18"/>
        <v>-0.013877228741067948</v>
      </c>
      <c r="L89" s="52">
        <f t="shared" si="10"/>
        <v>0.147943734957526</v>
      </c>
      <c r="M89" s="41"/>
      <c r="N89" s="42">
        <f t="shared" si="12"/>
        <v>149.26324466040296</v>
      </c>
      <c r="O89" s="43">
        <f t="shared" si="13"/>
        <v>240.73100996831784</v>
      </c>
    </row>
    <row r="90" spans="1:15" ht="16.5">
      <c r="A90" s="1">
        <v>35551</v>
      </c>
      <c r="B90" s="3">
        <v>7.861522350374478</v>
      </c>
      <c r="C90" s="11">
        <f t="shared" si="14"/>
        <v>0.007052441229656163</v>
      </c>
      <c r="D90" s="13">
        <f t="shared" si="15"/>
        <v>96.32401483510773</v>
      </c>
      <c r="E90" s="13">
        <f t="shared" si="19"/>
        <v>97.00333428873687</v>
      </c>
      <c r="F90" s="3">
        <v>3.2498</v>
      </c>
      <c r="G90" s="63">
        <f t="shared" si="20"/>
        <v>0.04317401213366291</v>
      </c>
      <c r="H90" s="59">
        <f t="shared" si="16"/>
        <v>96.32401483510773</v>
      </c>
      <c r="I90" s="59">
        <f t="shared" si="17"/>
        <v>100.48270902036181</v>
      </c>
      <c r="J90" s="29">
        <f t="shared" si="11"/>
        <v>197.48604330909868</v>
      </c>
      <c r="K90" s="50">
        <f t="shared" si="18"/>
        <v>0.02511322668165963</v>
      </c>
      <c r="L90" s="52">
        <f t="shared" si="10"/>
        <v>0.1602658846895451</v>
      </c>
      <c r="M90" s="41"/>
      <c r="N90" s="42">
        <f t="shared" si="12"/>
        <v>150.31591492111824</v>
      </c>
      <c r="O90" s="43">
        <f t="shared" si="13"/>
        <v>251.12433351363893</v>
      </c>
    </row>
    <row r="91" spans="1:15" ht="16.5">
      <c r="A91" s="1">
        <v>35583</v>
      </c>
      <c r="B91" s="3">
        <v>7.925046951876874</v>
      </c>
      <c r="C91" s="11">
        <f t="shared" si="14"/>
        <v>0.008080445322319859</v>
      </c>
      <c r="D91" s="13">
        <f t="shared" si="15"/>
        <v>98.74302165454934</v>
      </c>
      <c r="E91" s="13">
        <f t="shared" si="19"/>
        <v>99.54090924198957</v>
      </c>
      <c r="F91" s="3">
        <v>3.3776</v>
      </c>
      <c r="G91" s="63">
        <f t="shared" si="20"/>
        <v>0.03932549695365873</v>
      </c>
      <c r="H91" s="59">
        <f t="shared" si="16"/>
        <v>98.74302165454934</v>
      </c>
      <c r="I91" s="59">
        <f t="shared" si="17"/>
        <v>102.62614005182037</v>
      </c>
      <c r="J91" s="29">
        <f t="shared" si="11"/>
        <v>202.16704929380995</v>
      </c>
      <c r="K91" s="50">
        <f t="shared" si="18"/>
        <v>0.02370297113798933</v>
      </c>
      <c r="L91" s="52">
        <f t="shared" si="10"/>
        <v>0.14007726583895116</v>
      </c>
      <c r="M91" s="41"/>
      <c r="N91" s="42">
        <f t="shared" si="12"/>
        <v>151.5305344527128</v>
      </c>
      <c r="O91" s="43">
        <f t="shared" si="13"/>
        <v>260.9999227262191</v>
      </c>
    </row>
    <row r="92" spans="1:15" ht="16.5">
      <c r="A92" s="1">
        <v>35612</v>
      </c>
      <c r="B92" s="3">
        <v>8.00974642054674</v>
      </c>
      <c r="C92" s="11">
        <f t="shared" si="14"/>
        <v>0.01068756679729284</v>
      </c>
      <c r="D92" s="13">
        <f t="shared" si="15"/>
        <v>101.08352464690498</v>
      </c>
      <c r="E92" s="13">
        <f t="shared" si="19"/>
        <v>102.16386156867456</v>
      </c>
      <c r="F92" s="3">
        <v>3.5852</v>
      </c>
      <c r="G92" s="63">
        <f t="shared" si="20"/>
        <v>0.06146376125059207</v>
      </c>
      <c r="H92" s="59">
        <f t="shared" si="16"/>
        <v>101.08352464690498</v>
      </c>
      <c r="I92" s="59">
        <f t="shared" si="17"/>
        <v>107.2964982721707</v>
      </c>
      <c r="J92" s="29">
        <f t="shared" si="11"/>
        <v>209.46035984084526</v>
      </c>
      <c r="K92" s="50">
        <f t="shared" si="18"/>
        <v>0.03607566402394247</v>
      </c>
      <c r="L92" s="52">
        <f t="shared" si="10"/>
        <v>0.13220958258122012</v>
      </c>
      <c r="M92" s="41"/>
      <c r="N92" s="42">
        <f t="shared" si="12"/>
        <v>153.15002716150565</v>
      </c>
      <c r="O92" s="43">
        <f t="shared" si="13"/>
        <v>277.04195966308646</v>
      </c>
    </row>
    <row r="93" spans="1:15" ht="16.5">
      <c r="A93" s="1">
        <v>35643</v>
      </c>
      <c r="B93" s="3">
        <v>8.161076137903567</v>
      </c>
      <c r="C93" s="11">
        <f t="shared" si="14"/>
        <v>0.01889319703912639</v>
      </c>
      <c r="D93" s="13">
        <f t="shared" si="15"/>
        <v>104.73017992042263</v>
      </c>
      <c r="E93" s="13">
        <f t="shared" si="19"/>
        <v>106.70886784560233</v>
      </c>
      <c r="F93" s="3">
        <v>3.8347</v>
      </c>
      <c r="G93" s="63">
        <f t="shared" si="20"/>
        <v>0.06959165457993984</v>
      </c>
      <c r="H93" s="59">
        <f t="shared" si="16"/>
        <v>104.73017992042263</v>
      </c>
      <c r="I93" s="59">
        <f t="shared" si="17"/>
        <v>112.01852642553962</v>
      </c>
      <c r="J93" s="29">
        <f t="shared" si="11"/>
        <v>218.72739427114195</v>
      </c>
      <c r="K93" s="50">
        <f t="shared" si="18"/>
        <v>0.04424242580953304</v>
      </c>
      <c r="L93" s="52">
        <f t="shared" si="10"/>
        <v>0.17569236566226712</v>
      </c>
      <c r="M93" s="41"/>
      <c r="N93" s="42">
        <f t="shared" si="12"/>
        <v>156.04352080121552</v>
      </c>
      <c r="O93" s="43">
        <f t="shared" si="13"/>
        <v>296.3217680241096</v>
      </c>
    </row>
    <row r="94" spans="1:15" ht="16.5">
      <c r="A94" s="1">
        <v>35674</v>
      </c>
      <c r="B94" s="3">
        <v>8.120350753504834</v>
      </c>
      <c r="C94" s="11">
        <f t="shared" si="14"/>
        <v>-0.004990197825699372</v>
      </c>
      <c r="D94" s="13">
        <f t="shared" si="15"/>
        <v>109.36369713557097</v>
      </c>
      <c r="E94" s="13">
        <f t="shared" si="19"/>
        <v>108.8179506519146</v>
      </c>
      <c r="F94" s="3">
        <v>3.6593</v>
      </c>
      <c r="G94" s="63">
        <f t="shared" si="20"/>
        <v>-0.045740214358359246</v>
      </c>
      <c r="H94" s="59">
        <f t="shared" si="16"/>
        <v>109.36369713557097</v>
      </c>
      <c r="I94" s="59">
        <f t="shared" si="17"/>
        <v>104.36137818556728</v>
      </c>
      <c r="J94" s="29">
        <f t="shared" si="11"/>
        <v>213.17932883748188</v>
      </c>
      <c r="K94" s="50">
        <f t="shared" si="18"/>
        <v>-0.02536520609202933</v>
      </c>
      <c r="L94" s="52">
        <f t="shared" si="10"/>
        <v>0.22432988844245347</v>
      </c>
      <c r="M94" s="41"/>
      <c r="N94" s="42">
        <f t="shared" si="12"/>
        <v>155.26483276299882</v>
      </c>
      <c r="O94" s="43">
        <f t="shared" si="13"/>
        <v>282.7679468356388</v>
      </c>
    </row>
    <row r="95" spans="1:15" ht="16.5">
      <c r="A95" s="1">
        <v>35704</v>
      </c>
      <c r="B95" s="3">
        <v>8.226527648544387</v>
      </c>
      <c r="C95" s="11">
        <f t="shared" si="14"/>
        <v>0.013075407487013545</v>
      </c>
      <c r="D95" s="13">
        <f t="shared" si="15"/>
        <v>106.58966441874094</v>
      </c>
      <c r="E95" s="13">
        <f t="shared" si="19"/>
        <v>107.98336771492</v>
      </c>
      <c r="F95" s="3">
        <v>3.9139</v>
      </c>
      <c r="G95" s="63">
        <f t="shared" si="20"/>
        <v>0.0695761484436914</v>
      </c>
      <c r="H95" s="59">
        <f t="shared" si="16"/>
        <v>106.58966441874094</v>
      </c>
      <c r="I95" s="59">
        <f t="shared" si="17"/>
        <v>114.00576273290251</v>
      </c>
      <c r="J95" s="29">
        <f t="shared" si="11"/>
        <v>221.9891304478225</v>
      </c>
      <c r="K95" s="50">
        <f t="shared" si="18"/>
        <v>0.04132577796535243</v>
      </c>
      <c r="L95" s="52">
        <f t="shared" si="10"/>
        <v>0.17894174191882709</v>
      </c>
      <c r="M95" s="41"/>
      <c r="N95" s="42">
        <f t="shared" si="12"/>
        <v>157.29498371977806</v>
      </c>
      <c r="O95" s="43">
        <f t="shared" si="13"/>
        <v>302.441851479793</v>
      </c>
    </row>
    <row r="96" spans="1:15" ht="16.5">
      <c r="A96" s="1">
        <v>35737</v>
      </c>
      <c r="B96" s="3">
        <v>8.293433637199456</v>
      </c>
      <c r="C96" s="11">
        <f t="shared" si="14"/>
        <v>0.00813295615275876</v>
      </c>
      <c r="D96" s="13">
        <f t="shared" si="15"/>
        <v>110.99456522391125</v>
      </c>
      <c r="E96" s="13">
        <f t="shared" si="19"/>
        <v>111.89727915607185</v>
      </c>
      <c r="F96" s="3">
        <v>3.76</v>
      </c>
      <c r="G96" s="63">
        <f t="shared" si="20"/>
        <v>-0.03932139298398021</v>
      </c>
      <c r="H96" s="59">
        <f t="shared" si="16"/>
        <v>110.99456522391125</v>
      </c>
      <c r="I96" s="59">
        <f t="shared" si="17"/>
        <v>106.63010430565582</v>
      </c>
      <c r="J96" s="29">
        <f t="shared" si="11"/>
        <v>218.52738346172765</v>
      </c>
      <c r="K96" s="50">
        <f t="shared" si="18"/>
        <v>-0.015594218415610754</v>
      </c>
      <c r="L96" s="52">
        <f t="shared" si="10"/>
        <v>0.15388211378705124</v>
      </c>
      <c r="M96" s="41"/>
      <c r="N96" s="42">
        <f t="shared" si="12"/>
        <v>158.57425692541992</v>
      </c>
      <c r="O96" s="43">
        <f t="shared" si="13"/>
        <v>290.5494165829535</v>
      </c>
    </row>
    <row r="97" spans="1:15" ht="16.5">
      <c r="A97" s="1">
        <v>35765</v>
      </c>
      <c r="B97" s="3">
        <v>8.326886631526989</v>
      </c>
      <c r="C97" s="11">
        <f t="shared" si="14"/>
        <v>0.004033672395650744</v>
      </c>
      <c r="D97" s="13">
        <f t="shared" si="15"/>
        <v>109.26369173086383</v>
      </c>
      <c r="E97" s="13">
        <f t="shared" si="19"/>
        <v>109.7044256680455</v>
      </c>
      <c r="F97" s="3">
        <v>3.8347</v>
      </c>
      <c r="G97" s="63">
        <f t="shared" si="20"/>
        <v>0.01986702127659586</v>
      </c>
      <c r="H97" s="59">
        <f t="shared" si="16"/>
        <v>109.26369173086383</v>
      </c>
      <c r="I97" s="59">
        <f t="shared" si="17"/>
        <v>111.4344358192403</v>
      </c>
      <c r="J97" s="29">
        <f t="shared" si="11"/>
        <v>221.1388614872858</v>
      </c>
      <c r="K97" s="50">
        <f t="shared" si="18"/>
        <v>0.011950346836123218</v>
      </c>
      <c r="L97" s="52">
        <f t="shared" si="10"/>
        <v>0.14730772687420496</v>
      </c>
      <c r="M97" s="41"/>
      <c r="N97" s="42">
        <f t="shared" si="12"/>
        <v>159.2138935282408</v>
      </c>
      <c r="O97" s="43">
        <f t="shared" si="13"/>
        <v>296.32176802410953</v>
      </c>
    </row>
    <row r="98" spans="1:15" ht="16.5">
      <c r="A98" s="1">
        <v>35797</v>
      </c>
      <c r="B98" s="3">
        <v>8.40688292231022</v>
      </c>
      <c r="C98" s="11">
        <f t="shared" si="14"/>
        <v>0.009606986899563673</v>
      </c>
      <c r="D98" s="13">
        <f t="shared" si="15"/>
        <v>110.5694307436429</v>
      </c>
      <c r="E98" s="13">
        <f t="shared" si="19"/>
        <v>111.63166981628929</v>
      </c>
      <c r="F98" s="3">
        <v>3.9451</v>
      </c>
      <c r="G98" s="63">
        <f t="shared" si="20"/>
        <v>0.028789735833311556</v>
      </c>
      <c r="H98" s="59">
        <f t="shared" si="16"/>
        <v>110.5694307436429</v>
      </c>
      <c r="I98" s="59">
        <f t="shared" si="17"/>
        <v>113.75269544599202</v>
      </c>
      <c r="J98" s="29">
        <f t="shared" si="11"/>
        <v>225.3843652622813</v>
      </c>
      <c r="K98" s="50">
        <f t="shared" si="18"/>
        <v>0.01919836136643764</v>
      </c>
      <c r="L98" s="52">
        <f t="shared" si="10"/>
        <v>0.151368444594542</v>
      </c>
      <c r="M98" s="41"/>
      <c r="N98" s="42">
        <f t="shared" si="12"/>
        <v>160.74345931759512</v>
      </c>
      <c r="O98" s="43">
        <f t="shared" si="13"/>
        <v>304.8527934471835</v>
      </c>
    </row>
    <row r="99" spans="1:15" ht="16.5">
      <c r="A99" s="1">
        <v>35828</v>
      </c>
      <c r="B99" s="3">
        <v>8.494587946568926</v>
      </c>
      <c r="C99" s="11">
        <f t="shared" si="14"/>
        <v>0.010432525951557267</v>
      </c>
      <c r="D99" s="13">
        <f t="shared" si="15"/>
        <v>112.69218263114065</v>
      </c>
      <c r="E99" s="13">
        <f t="shared" si="19"/>
        <v>113.86784675097765</v>
      </c>
      <c r="F99" s="3">
        <v>4.1318</v>
      </c>
      <c r="G99" s="63">
        <f t="shared" si="20"/>
        <v>0.04732452916275889</v>
      </c>
      <c r="H99" s="59">
        <f t="shared" si="16"/>
        <v>112.69218263114065</v>
      </c>
      <c r="I99" s="59">
        <f t="shared" si="17"/>
        <v>118.02528711448302</v>
      </c>
      <c r="J99" s="29">
        <f t="shared" si="11"/>
        <v>231.89313386546067</v>
      </c>
      <c r="K99" s="50">
        <f t="shared" si="18"/>
        <v>0.028878527557158033</v>
      </c>
      <c r="L99" s="52">
        <f t="shared" si="10"/>
        <v>0.16898321586396658</v>
      </c>
      <c r="M99" s="41"/>
      <c r="N99" s="42">
        <f t="shared" si="12"/>
        <v>162.420419628469</v>
      </c>
      <c r="O99" s="43">
        <f t="shared" si="13"/>
        <v>319.27980836102324</v>
      </c>
    </row>
    <row r="100" spans="1:15" ht="16.5">
      <c r="A100" s="1">
        <v>35856</v>
      </c>
      <c r="B100" s="3">
        <v>8.47065531632679</v>
      </c>
      <c r="C100" s="11">
        <f t="shared" si="14"/>
        <v>-0.0028173974291245993</v>
      </c>
      <c r="D100" s="13">
        <f t="shared" si="15"/>
        <v>115.94656693273033</v>
      </c>
      <c r="E100" s="13">
        <f t="shared" si="19"/>
        <v>115.61989937313824</v>
      </c>
      <c r="F100" s="3">
        <v>4.4073</v>
      </c>
      <c r="G100" s="63">
        <f t="shared" si="20"/>
        <v>0.06667796117914712</v>
      </c>
      <c r="H100" s="59">
        <f t="shared" si="16"/>
        <v>115.94656693273033</v>
      </c>
      <c r="I100" s="59">
        <f t="shared" si="17"/>
        <v>123.6776476215263</v>
      </c>
      <c r="J100" s="29">
        <f t="shared" si="11"/>
        <v>239.29754699466454</v>
      </c>
      <c r="K100" s="50">
        <f t="shared" si="18"/>
        <v>0.03193028187501124</v>
      </c>
      <c r="L100" s="52">
        <f t="shared" si="10"/>
        <v>0.2236706476300992</v>
      </c>
      <c r="M100" s="41"/>
      <c r="N100" s="42">
        <f t="shared" si="12"/>
        <v>161.96281675577043</v>
      </c>
      <c r="O100" s="43">
        <f t="shared" si="13"/>
        <v>340.5687350282051</v>
      </c>
    </row>
    <row r="101" spans="1:15" ht="16.5">
      <c r="A101" s="1">
        <v>35886</v>
      </c>
      <c r="B101" s="3">
        <v>8.506554261689997</v>
      </c>
      <c r="C101" s="11">
        <f t="shared" si="14"/>
        <v>0.004238036376478945</v>
      </c>
      <c r="D101" s="13">
        <f t="shared" si="15"/>
        <v>119.64877349733227</v>
      </c>
      <c r="E101" s="13">
        <f t="shared" si="19"/>
        <v>120.15584935181505</v>
      </c>
      <c r="F101" s="3">
        <v>4.8834</v>
      </c>
      <c r="G101" s="63">
        <f t="shared" si="20"/>
        <v>0.10802532162548492</v>
      </c>
      <c r="H101" s="59">
        <f t="shared" si="16"/>
        <v>119.64877349733227</v>
      </c>
      <c r="I101" s="59">
        <f t="shared" si="17"/>
        <v>132.57387073647638</v>
      </c>
      <c r="J101" s="29">
        <f t="shared" si="11"/>
        <v>252.72972008829143</v>
      </c>
      <c r="K101" s="50">
        <f t="shared" si="18"/>
        <v>0.05613167900098188</v>
      </c>
      <c r="L101" s="52">
        <f t="shared" si="10"/>
        <v>0.21048745235740712</v>
      </c>
      <c r="M101" s="41"/>
      <c r="N101" s="42">
        <f t="shared" si="12"/>
        <v>162.64922106481836</v>
      </c>
      <c r="O101" s="43">
        <f t="shared" si="13"/>
        <v>377.3587821652115</v>
      </c>
    </row>
    <row r="102" spans="1:15" ht="16.5">
      <c r="A102" s="1">
        <v>35916</v>
      </c>
      <c r="B102" s="3">
        <v>8.528991102541996</v>
      </c>
      <c r="C102" s="11">
        <f t="shared" si="14"/>
        <v>0.0026375945138027096</v>
      </c>
      <c r="D102" s="13">
        <f t="shared" si="15"/>
        <v>126.36486004414571</v>
      </c>
      <c r="E102" s="13">
        <f t="shared" si="19"/>
        <v>126.69815930573559</v>
      </c>
      <c r="F102" s="3">
        <v>4.9069</v>
      </c>
      <c r="G102" s="63">
        <f t="shared" si="20"/>
        <v>0.004812220993570115</v>
      </c>
      <c r="H102" s="59">
        <f t="shared" si="16"/>
        <v>126.36486004414571</v>
      </c>
      <c r="I102" s="59">
        <f t="shared" si="17"/>
        <v>126.97295567649971</v>
      </c>
      <c r="J102" s="29">
        <f t="shared" si="11"/>
        <v>253.67111498223528</v>
      </c>
      <c r="K102" s="50">
        <f t="shared" si="18"/>
        <v>0.0037249077536863247</v>
      </c>
      <c r="L102" s="52">
        <f t="shared" si="10"/>
        <v>0.2073143021396613</v>
      </c>
      <c r="M102" s="41"/>
      <c r="N102" s="42">
        <f t="shared" si="12"/>
        <v>163.0782237579732</v>
      </c>
      <c r="O102" s="43">
        <f t="shared" si="13"/>
        <v>379.174716018855</v>
      </c>
    </row>
    <row r="103" spans="1:15" ht="16.5">
      <c r="A103" s="1">
        <v>35947</v>
      </c>
      <c r="B103" s="3">
        <v>8.602284782658542</v>
      </c>
      <c r="C103" s="11">
        <f t="shared" si="14"/>
        <v>0.008593475973342406</v>
      </c>
      <c r="D103" s="13">
        <f t="shared" si="15"/>
        <v>126.83555749111764</v>
      </c>
      <c r="E103" s="13">
        <f t="shared" si="19"/>
        <v>127.92551580698304</v>
      </c>
      <c r="F103" s="3">
        <v>4.9503</v>
      </c>
      <c r="G103" s="63">
        <f t="shared" si="20"/>
        <v>0.008844688092278242</v>
      </c>
      <c r="H103" s="59">
        <f t="shared" si="16"/>
        <v>126.83555749111764</v>
      </c>
      <c r="I103" s="59">
        <f t="shared" si="17"/>
        <v>127.9573784361368</v>
      </c>
      <c r="J103" s="29">
        <f t="shared" si="11"/>
        <v>255.88289424311984</v>
      </c>
      <c r="K103" s="50">
        <f t="shared" si="18"/>
        <v>0.008719082032810266</v>
      </c>
      <c r="L103" s="52">
        <f t="shared" si="10"/>
        <v>0.1284659960173313</v>
      </c>
      <c r="M103" s="41"/>
      <c r="N103" s="42">
        <f t="shared" si="12"/>
        <v>164.4796325556127</v>
      </c>
      <c r="O103" s="43">
        <f t="shared" si="13"/>
        <v>382.52839811452</v>
      </c>
    </row>
    <row r="104" spans="1:15" ht="16.5">
      <c r="A104" s="1">
        <v>35977</v>
      </c>
      <c r="B104" s="3">
        <v>8.659124779483614</v>
      </c>
      <c r="C104" s="11">
        <f t="shared" si="14"/>
        <v>0.006607546513649123</v>
      </c>
      <c r="D104" s="13">
        <f t="shared" si="15"/>
        <v>127.94144712155992</v>
      </c>
      <c r="E104" s="13">
        <f t="shared" si="19"/>
        <v>128.7868261844392</v>
      </c>
      <c r="F104" s="3">
        <v>5.0572</v>
      </c>
      <c r="G104" s="63">
        <f t="shared" si="20"/>
        <v>0.02159465082924258</v>
      </c>
      <c r="H104" s="59">
        <f t="shared" si="16"/>
        <v>127.94144712155992</v>
      </c>
      <c r="I104" s="59">
        <f t="shared" si="17"/>
        <v>130.704297998738</v>
      </c>
      <c r="J104" s="29">
        <f t="shared" si="11"/>
        <v>259.49112418317725</v>
      </c>
      <c r="K104" s="50">
        <f t="shared" si="18"/>
        <v>0.014101098671445994</v>
      </c>
      <c r="L104" s="52">
        <f t="shared" si="10"/>
        <v>0.12703439986763398</v>
      </c>
      <c r="M104" s="41"/>
      <c r="N104" s="42">
        <f t="shared" si="12"/>
        <v>165.5664393782718</v>
      </c>
      <c r="O104" s="43">
        <f t="shared" si="13"/>
        <v>390.7889653040725</v>
      </c>
    </row>
    <row r="105" spans="1:15" ht="16.5">
      <c r="A105" s="1">
        <v>36010</v>
      </c>
      <c r="B105" s="3">
        <v>8.682758251847723</v>
      </c>
      <c r="C105" s="11">
        <f t="shared" si="14"/>
        <v>0.0027293142166174367</v>
      </c>
      <c r="D105" s="13">
        <f t="shared" si="15"/>
        <v>129.74556209158862</v>
      </c>
      <c r="E105" s="13">
        <f t="shared" si="19"/>
        <v>130.0996784987482</v>
      </c>
      <c r="F105" s="3">
        <v>5.0383</v>
      </c>
      <c r="G105" s="63">
        <f t="shared" si="20"/>
        <v>-0.003737245906825983</v>
      </c>
      <c r="H105" s="59">
        <f t="shared" si="16"/>
        <v>129.74556209158862</v>
      </c>
      <c r="I105" s="59">
        <f t="shared" si="17"/>
        <v>129.26067102073299</v>
      </c>
      <c r="J105" s="29">
        <f t="shared" si="11"/>
        <v>259.3603495194812</v>
      </c>
      <c r="K105" s="50">
        <f t="shared" si="18"/>
        <v>-0.000503965845104373</v>
      </c>
      <c r="L105" s="52">
        <f t="shared" si="10"/>
        <v>0.16106791808758184</v>
      </c>
      <c r="M105" s="41"/>
      <c r="N105" s="42">
        <f t="shared" si="12"/>
        <v>166.01832221506166</v>
      </c>
      <c r="O105" s="43">
        <f t="shared" si="13"/>
        <v>389.3284908430571</v>
      </c>
    </row>
    <row r="106" spans="1:15" ht="16.5">
      <c r="A106" s="1">
        <v>36039</v>
      </c>
      <c r="B106" s="3">
        <v>8.804292252892367</v>
      </c>
      <c r="C106" s="11">
        <f t="shared" si="14"/>
        <v>0.013997165131112694</v>
      </c>
      <c r="D106" s="13">
        <f t="shared" si="15"/>
        <v>129.6801747597406</v>
      </c>
      <c r="E106" s="13">
        <f t="shared" si="19"/>
        <v>131.49532958008422</v>
      </c>
      <c r="F106" s="3">
        <v>4.0934</v>
      </c>
      <c r="G106" s="63">
        <f t="shared" si="20"/>
        <v>-0.18754341742254327</v>
      </c>
      <c r="H106" s="59">
        <f t="shared" si="16"/>
        <v>129.6801747597406</v>
      </c>
      <c r="I106" s="59">
        <f t="shared" si="17"/>
        <v>105.35951161334621</v>
      </c>
      <c r="J106" s="29">
        <f t="shared" si="11"/>
        <v>236.85484119343045</v>
      </c>
      <c r="K106" s="50">
        <f t="shared" si="18"/>
        <v>-0.08677312614571527</v>
      </c>
      <c r="L106" s="52">
        <f t="shared" si="10"/>
        <v>-0.020555037810114293</v>
      </c>
      <c r="M106" s="41"/>
      <c r="N106" s="42">
        <f t="shared" si="12"/>
        <v>168.34210808589614</v>
      </c>
      <c r="O106" s="43">
        <f t="shared" si="13"/>
        <v>316.31249517038884</v>
      </c>
    </row>
    <row r="107" spans="1:15" ht="16.5">
      <c r="A107" s="1">
        <v>36069</v>
      </c>
      <c r="B107" s="3">
        <v>9.059667495593766</v>
      </c>
      <c r="C107" s="11">
        <f t="shared" si="14"/>
        <v>0.02900576620653455</v>
      </c>
      <c r="D107" s="13">
        <f t="shared" si="15"/>
        <v>118.42742059671522</v>
      </c>
      <c r="E107" s="13">
        <f t="shared" si="19"/>
        <v>121.86249867098648</v>
      </c>
      <c r="F107" s="3">
        <v>3.5642</v>
      </c>
      <c r="G107" s="63">
        <f t="shared" si="20"/>
        <v>-0.12928128206381</v>
      </c>
      <c r="H107" s="59">
        <f t="shared" si="16"/>
        <v>118.42742059671522</v>
      </c>
      <c r="I107" s="59">
        <f t="shared" si="17"/>
        <v>103.11697183046181</v>
      </c>
      <c r="J107" s="29">
        <f t="shared" si="11"/>
        <v>224.9794705014483</v>
      </c>
      <c r="K107" s="50">
        <f t="shared" si="18"/>
        <v>-0.0501377579286377</v>
      </c>
      <c r="L107" s="52">
        <f t="shared" si="10"/>
        <v>-0.21756076484189873</v>
      </c>
      <c r="M107" s="41"/>
      <c r="N107" s="42">
        <f t="shared" si="12"/>
        <v>173.22499991575083</v>
      </c>
      <c r="O107" s="43">
        <f t="shared" si="13"/>
        <v>275.41921026195826</v>
      </c>
    </row>
    <row r="108" spans="1:15" ht="16.5">
      <c r="A108" s="1">
        <v>36101</v>
      </c>
      <c r="B108" s="3">
        <v>8.984285646844556</v>
      </c>
      <c r="C108" s="11">
        <f t="shared" si="14"/>
        <v>-0.008320597724571263</v>
      </c>
      <c r="D108" s="13">
        <f t="shared" si="15"/>
        <v>112.48973525072415</v>
      </c>
      <c r="E108" s="13">
        <f t="shared" si="19"/>
        <v>111.55375341555936</v>
      </c>
      <c r="F108" s="3">
        <v>4.0832</v>
      </c>
      <c r="G108" s="63">
        <f t="shared" si="20"/>
        <v>0.1456147242017843</v>
      </c>
      <c r="H108" s="59">
        <f t="shared" si="16"/>
        <v>112.48973525072415</v>
      </c>
      <c r="I108" s="59">
        <f t="shared" si="17"/>
        <v>128.86989702479008</v>
      </c>
      <c r="J108" s="29">
        <f t="shared" si="11"/>
        <v>240.42365044034943</v>
      </c>
      <c r="K108" s="50">
        <f t="shared" si="18"/>
        <v>0.0686470632386065</v>
      </c>
      <c r="L108" s="52">
        <f t="shared" si="10"/>
        <v>-0.2770395305782974</v>
      </c>
      <c r="M108" s="41"/>
      <c r="N108" s="42">
        <f t="shared" si="12"/>
        <v>171.78366437561297</v>
      </c>
      <c r="O108" s="43">
        <f t="shared" si="13"/>
        <v>315.52430260412655</v>
      </c>
    </row>
    <row r="109" spans="1:15" ht="16.5">
      <c r="A109" s="1">
        <v>36130</v>
      </c>
      <c r="B109" s="3">
        <v>9.018130558527881</v>
      </c>
      <c r="C109" s="11">
        <f t="shared" si="14"/>
        <v>0.003767123287671908</v>
      </c>
      <c r="D109" s="13">
        <f t="shared" si="15"/>
        <v>120.21182522017472</v>
      </c>
      <c r="E109" s="13">
        <f t="shared" si="19"/>
        <v>120.66467798641519</v>
      </c>
      <c r="F109" s="3">
        <v>4.2417</v>
      </c>
      <c r="G109" s="63">
        <f t="shared" si="20"/>
        <v>0.03881759404388717</v>
      </c>
      <c r="H109" s="59">
        <f t="shared" si="16"/>
        <v>120.21182522017472</v>
      </c>
      <c r="I109" s="59">
        <f t="shared" si="17"/>
        <v>124.87815905084616</v>
      </c>
      <c r="J109" s="29">
        <f t="shared" si="11"/>
        <v>245.54283703726134</v>
      </c>
      <c r="K109" s="50">
        <f t="shared" si="18"/>
        <v>0.021292358665779443</v>
      </c>
      <c r="L109" s="52">
        <f t="shared" si="10"/>
        <v>-0.2750826165577229</v>
      </c>
      <c r="M109" s="41"/>
      <c r="N109" s="42">
        <f t="shared" si="12"/>
        <v>172.43079461812397</v>
      </c>
      <c r="O109" s="43">
        <f t="shared" si="13"/>
        <v>327.7721968935941</v>
      </c>
    </row>
    <row r="110" spans="1:15" ht="16.5">
      <c r="A110" s="1">
        <v>36164</v>
      </c>
      <c r="B110" s="3">
        <v>9.007361722992284</v>
      </c>
      <c r="C110" s="11">
        <f t="shared" si="14"/>
        <v>-0.0011941316956665046</v>
      </c>
      <c r="D110" s="13">
        <f t="shared" si="15"/>
        <v>122.77141851863067</v>
      </c>
      <c r="E110" s="13">
        <f t="shared" si="19"/>
        <v>122.62481327645563</v>
      </c>
      <c r="F110" s="3">
        <v>4.5909</v>
      </c>
      <c r="G110" s="63">
        <f t="shared" si="20"/>
        <v>0.0823254827074052</v>
      </c>
      <c r="H110" s="59">
        <f t="shared" si="16"/>
        <v>122.77141851863067</v>
      </c>
      <c r="I110" s="59">
        <f t="shared" si="17"/>
        <v>132.8786348108498</v>
      </c>
      <c r="J110" s="29">
        <f t="shared" si="11"/>
        <v>255.50344808730543</v>
      </c>
      <c r="K110" s="50">
        <f t="shared" si="18"/>
        <v>0.040565675505869314</v>
      </c>
      <c r="L110" s="52">
        <f t="shared" si="10"/>
        <v>-0.2905941177739511</v>
      </c>
      <c r="M110" s="41"/>
      <c r="N110" s="42">
        <f t="shared" si="12"/>
        <v>172.2248895409615</v>
      </c>
      <c r="O110" s="43">
        <f t="shared" si="13"/>
        <v>354.7562012209259</v>
      </c>
    </row>
    <row r="111" spans="1:15" ht="16.5">
      <c r="A111" s="1">
        <v>36192</v>
      </c>
      <c r="B111" s="3">
        <v>9.046437211935748</v>
      </c>
      <c r="C111" s="11">
        <f t="shared" si="14"/>
        <v>0.004338172502134495</v>
      </c>
      <c r="D111" s="13">
        <f t="shared" si="15"/>
        <v>127.75172404365271</v>
      </c>
      <c r="E111" s="13">
        <f t="shared" si="19"/>
        <v>128.30593305999918</v>
      </c>
      <c r="F111" s="3">
        <v>4.7898</v>
      </c>
      <c r="G111" s="63">
        <f t="shared" si="20"/>
        <v>0.04332483826700629</v>
      </c>
      <c r="H111" s="59">
        <f t="shared" si="16"/>
        <v>127.75172404365271</v>
      </c>
      <c r="I111" s="59">
        <f t="shared" si="17"/>
        <v>133.2865468261752</v>
      </c>
      <c r="J111" s="29">
        <f t="shared" si="11"/>
        <v>261.5924798861744</v>
      </c>
      <c r="K111" s="50">
        <f t="shared" si="18"/>
        <v>0.023831505384570486</v>
      </c>
      <c r="L111" s="52">
        <f t="shared" si="10"/>
        <v>-0.29655216506917115</v>
      </c>
      <c r="M111" s="41"/>
      <c r="N111" s="42">
        <f t="shared" si="12"/>
        <v>172.97203082095126</v>
      </c>
      <c r="O111" s="43">
        <f t="shared" si="13"/>
        <v>370.1259562630401</v>
      </c>
    </row>
    <row r="112" spans="1:15" ht="16.5">
      <c r="A112" s="1">
        <v>36220</v>
      </c>
      <c r="B112" s="3">
        <v>8.877595631318773</v>
      </c>
      <c r="C112" s="11">
        <f t="shared" si="14"/>
        <v>-0.018663875806732854</v>
      </c>
      <c r="D112" s="13">
        <f t="shared" si="15"/>
        <v>130.7962399430872</v>
      </c>
      <c r="E112" s="13">
        <f t="shared" si="19"/>
        <v>128.35507516480178</v>
      </c>
      <c r="F112" s="3">
        <v>4.6042</v>
      </c>
      <c r="G112" s="63">
        <f t="shared" si="20"/>
        <v>-0.03874900830932398</v>
      </c>
      <c r="H112" s="59">
        <f t="shared" si="16"/>
        <v>130.7962399430872</v>
      </c>
      <c r="I112" s="59">
        <f t="shared" si="17"/>
        <v>125.72801535470417</v>
      </c>
      <c r="J112" s="29">
        <f t="shared" si="11"/>
        <v>254.08309051950596</v>
      </c>
      <c r="K112" s="50">
        <f t="shared" si="18"/>
        <v>-0.028706442058028366</v>
      </c>
      <c r="L112" s="52">
        <f t="shared" si="10"/>
        <v>-0.19936788113140005</v>
      </c>
      <c r="M112" s="41"/>
      <c r="N112" s="42">
        <f t="shared" si="12"/>
        <v>169.74370231967066</v>
      </c>
      <c r="O112" s="43">
        <f t="shared" si="13"/>
        <v>355.7839425083071</v>
      </c>
    </row>
    <row r="113" spans="1:15" ht="16.5">
      <c r="A113" s="1">
        <v>36251</v>
      </c>
      <c r="B113" s="3">
        <v>8.931246227028842</v>
      </c>
      <c r="C113" s="11">
        <f t="shared" si="14"/>
        <v>0.006043370067543749</v>
      </c>
      <c r="D113" s="13">
        <f t="shared" si="15"/>
        <v>127.04154525975298</v>
      </c>
      <c r="E113" s="13">
        <f t="shared" si="19"/>
        <v>127.80930433171028</v>
      </c>
      <c r="F113" s="3">
        <v>4.663</v>
      </c>
      <c r="G113" s="63">
        <f t="shared" si="20"/>
        <v>0.012770948264628086</v>
      </c>
      <c r="H113" s="59">
        <f t="shared" si="16"/>
        <v>127.04154525975298</v>
      </c>
      <c r="I113" s="59">
        <f t="shared" si="17"/>
        <v>128.6639862617237</v>
      </c>
      <c r="J113" s="29">
        <f t="shared" si="11"/>
        <v>256.47329059343394</v>
      </c>
      <c r="K113" s="50">
        <f t="shared" si="18"/>
        <v>0.009407159166085827</v>
      </c>
      <c r="L113" s="52">
        <f t="shared" si="10"/>
        <v>-0.20840891256191976</v>
      </c>
      <c r="M113" s="41"/>
      <c r="N113" s="42">
        <f t="shared" si="12"/>
        <v>170.7695263294234</v>
      </c>
      <c r="O113" s="43">
        <f t="shared" si="13"/>
        <v>360.3276408314661</v>
      </c>
    </row>
    <row r="114" spans="1:15" ht="16.5">
      <c r="A114" s="1">
        <v>36283</v>
      </c>
      <c r="B114" s="3">
        <v>8.962805400975942</v>
      </c>
      <c r="C114" s="11">
        <f t="shared" si="14"/>
        <v>0.003533568904593815</v>
      </c>
      <c r="D114" s="13">
        <f t="shared" si="15"/>
        <v>128.23664529671697</v>
      </c>
      <c r="E114" s="13">
        <f t="shared" si="19"/>
        <v>128.6897783189669</v>
      </c>
      <c r="F114" s="3">
        <v>4.804</v>
      </c>
      <c r="G114" s="63">
        <f t="shared" si="20"/>
        <v>0.03023804417756809</v>
      </c>
      <c r="H114" s="59">
        <f t="shared" si="16"/>
        <v>128.23664529671697</v>
      </c>
      <c r="I114" s="59">
        <f t="shared" si="17"/>
        <v>132.11427064238222</v>
      </c>
      <c r="J114" s="29">
        <f t="shared" si="11"/>
        <v>260.8040489613491</v>
      </c>
      <c r="K114" s="50">
        <f t="shared" si="18"/>
        <v>0.016885806541080964</v>
      </c>
      <c r="L114" s="52">
        <f t="shared" si="10"/>
        <v>-0.20456843669736813</v>
      </c>
      <c r="M114" s="41"/>
      <c r="N114" s="42">
        <f t="shared" si="12"/>
        <v>171.37295221751327</v>
      </c>
      <c r="O114" s="43">
        <f t="shared" si="13"/>
        <v>371.22324395332686</v>
      </c>
    </row>
    <row r="115" spans="1:15" ht="16.5">
      <c r="A115" s="1">
        <v>36312</v>
      </c>
      <c r="B115" s="3">
        <v>8.836568705187547</v>
      </c>
      <c r="C115" s="11">
        <f t="shared" si="14"/>
        <v>-0.014084507042253624</v>
      </c>
      <c r="D115" s="13">
        <f t="shared" si="15"/>
        <v>130.40202448067456</v>
      </c>
      <c r="E115" s="13">
        <f t="shared" si="19"/>
        <v>128.56537624855235</v>
      </c>
      <c r="F115" s="3">
        <v>4.894</v>
      </c>
      <c r="G115" s="63">
        <f t="shared" si="20"/>
        <v>0.018734388009991644</v>
      </c>
      <c r="H115" s="59">
        <f t="shared" si="16"/>
        <v>130.40202448067456</v>
      </c>
      <c r="I115" s="59">
        <f t="shared" si="17"/>
        <v>132.84502660458395</v>
      </c>
      <c r="J115" s="29">
        <f t="shared" si="11"/>
        <v>261.4104028531363</v>
      </c>
      <c r="K115" s="50">
        <f t="shared" si="18"/>
        <v>0.0023249404838690015</v>
      </c>
      <c r="L115" s="52">
        <f t="shared" si="10"/>
        <v>-0.18620010672076504</v>
      </c>
      <c r="M115" s="41"/>
      <c r="N115" s="42">
        <f t="shared" si="12"/>
        <v>168.95924866515392</v>
      </c>
      <c r="O115" s="43">
        <f t="shared" si="13"/>
        <v>378.1778842438763</v>
      </c>
    </row>
    <row r="116" spans="1:15" ht="16.5">
      <c r="A116" s="1">
        <v>36342</v>
      </c>
      <c r="B116" s="3">
        <v>8.797119737753674</v>
      </c>
      <c r="C116" s="11">
        <f t="shared" si="14"/>
        <v>-0.004464285714285785</v>
      </c>
      <c r="D116" s="13">
        <f t="shared" si="15"/>
        <v>130.70520142656815</v>
      </c>
      <c r="E116" s="13">
        <f t="shared" si="19"/>
        <v>130.12169606305667</v>
      </c>
      <c r="F116" s="3">
        <v>5.135</v>
      </c>
      <c r="G116" s="63">
        <f t="shared" si="20"/>
        <v>0.04924397221087038</v>
      </c>
      <c r="H116" s="59">
        <f t="shared" si="16"/>
        <v>130.70520142656815</v>
      </c>
      <c r="I116" s="59">
        <f t="shared" si="17"/>
        <v>137.1416447334343</v>
      </c>
      <c r="J116" s="29">
        <f t="shared" si="11"/>
        <v>267.263340796491</v>
      </c>
      <c r="K116" s="50">
        <f t="shared" si="18"/>
        <v>0.02238984324829234</v>
      </c>
      <c r="L116" s="52">
        <f t="shared" si="10"/>
        <v>-0.19322520125389997</v>
      </c>
      <c r="M116" s="41"/>
      <c r="N116" s="42">
        <f t="shared" si="12"/>
        <v>168.2049663050416</v>
      </c>
      <c r="O116" s="43">
        <f t="shared" si="13"/>
        <v>396.8008654663475</v>
      </c>
    </row>
    <row r="117" spans="1:15" ht="16.5">
      <c r="A117" s="1">
        <v>36374</v>
      </c>
      <c r="B117" s="3">
        <v>8.787809781439275</v>
      </c>
      <c r="C117" s="11">
        <f t="shared" si="14"/>
        <v>-0.0010582959641260523</v>
      </c>
      <c r="D117" s="13">
        <f t="shared" si="15"/>
        <v>133.6316703982455</v>
      </c>
      <c r="E117" s="13">
        <f t="shared" si="19"/>
        <v>133.4902485407836</v>
      </c>
      <c r="F117" s="3">
        <v>4.959</v>
      </c>
      <c r="G117" s="63">
        <f t="shared" si="20"/>
        <v>-0.03427458617332038</v>
      </c>
      <c r="H117" s="59">
        <f t="shared" si="16"/>
        <v>133.6316703982455</v>
      </c>
      <c r="I117" s="59">
        <f t="shared" si="17"/>
        <v>129.0515001956961</v>
      </c>
      <c r="J117" s="29">
        <f t="shared" si="11"/>
        <v>262.5417487364797</v>
      </c>
      <c r="K117" s="50">
        <f t="shared" si="18"/>
        <v>-0.01766644106872319</v>
      </c>
      <c r="L117" s="52">
        <f t="shared" si="10"/>
        <v>-0.17774492344239398</v>
      </c>
      <c r="M117" s="41"/>
      <c r="N117" s="42">
        <f t="shared" si="12"/>
        <v>168.02695566805502</v>
      </c>
      <c r="O117" s="43">
        <f t="shared" si="13"/>
        <v>383.20068000927307</v>
      </c>
    </row>
    <row r="118" spans="1:15" ht="16.5">
      <c r="A118" s="1">
        <v>36404</v>
      </c>
      <c r="B118" s="3">
        <v>8.799128027707923</v>
      </c>
      <c r="C118" s="11">
        <f t="shared" si="14"/>
        <v>0.0012879484820612153</v>
      </c>
      <c r="D118" s="13">
        <f t="shared" si="15"/>
        <v>131.27087436823984</v>
      </c>
      <c r="E118" s="13">
        <f t="shared" si="19"/>
        <v>131.43994449162125</v>
      </c>
      <c r="F118" s="3">
        <v>5.112</v>
      </c>
      <c r="G118" s="63">
        <f t="shared" si="20"/>
        <v>0.030852994555354</v>
      </c>
      <c r="H118" s="59">
        <f t="shared" si="16"/>
        <v>131.27087436823984</v>
      </c>
      <c r="I118" s="59">
        <f t="shared" si="17"/>
        <v>135.3209739403997</v>
      </c>
      <c r="J118" s="29">
        <f t="shared" si="11"/>
        <v>266.76091843202096</v>
      </c>
      <c r="K118" s="50">
        <f t="shared" si="18"/>
        <v>0.016070471518707538</v>
      </c>
      <c r="L118" s="52">
        <f aca="true" t="shared" si="21" ref="L118:L181">CORREL(C83:C118,G83:G118)</f>
        <v>-0.18264952913828672</v>
      </c>
      <c r="M118" s="41"/>
      <c r="N118" s="42">
        <f t="shared" si="12"/>
        <v>168.24336573055305</v>
      </c>
      <c r="O118" s="43">
        <f t="shared" si="13"/>
        <v>395.0235685032071</v>
      </c>
    </row>
    <row r="119" spans="1:15" ht="16.5">
      <c r="A119" s="1">
        <v>36434</v>
      </c>
      <c r="B119" s="3">
        <v>8.86542061299569</v>
      </c>
      <c r="C119" s="11">
        <f t="shared" si="14"/>
        <v>0.0075339948548328916</v>
      </c>
      <c r="D119" s="13">
        <f t="shared" si="15"/>
        <v>133.38045921601048</v>
      </c>
      <c r="E119" s="13">
        <f t="shared" si="19"/>
        <v>134.38534690947915</v>
      </c>
      <c r="F119" s="3">
        <v>5.014</v>
      </c>
      <c r="G119" s="63">
        <f t="shared" si="20"/>
        <v>-0.019170579029733934</v>
      </c>
      <c r="H119" s="59">
        <f t="shared" si="16"/>
        <v>133.38045921601048</v>
      </c>
      <c r="I119" s="59">
        <f t="shared" si="17"/>
        <v>130.82347858158775</v>
      </c>
      <c r="J119" s="29">
        <f t="shared" si="11"/>
        <v>265.20882549106693</v>
      </c>
      <c r="K119" s="50">
        <f t="shared" si="18"/>
        <v>-0.005818292087450388</v>
      </c>
      <c r="L119" s="52">
        <f t="shared" si="21"/>
        <v>-0.20922351525675742</v>
      </c>
      <c r="M119" s="41"/>
      <c r="N119" s="42">
        <f t="shared" si="12"/>
        <v>169.5109103823268</v>
      </c>
      <c r="O119" s="43">
        <f t="shared" si="13"/>
        <v>387.45073796460883</v>
      </c>
    </row>
    <row r="120" spans="1:15" ht="16.5">
      <c r="A120" s="1">
        <v>36465</v>
      </c>
      <c r="B120" s="3">
        <v>8.879972643912515</v>
      </c>
      <c r="C120" s="11">
        <f t="shared" si="14"/>
        <v>0.0016414371694325666</v>
      </c>
      <c r="D120" s="13">
        <f t="shared" si="15"/>
        <v>132.60441274553347</v>
      </c>
      <c r="E120" s="13">
        <f t="shared" si="19"/>
        <v>132.82207455744478</v>
      </c>
      <c r="F120" s="3">
        <v>5.161</v>
      </c>
      <c r="G120" s="63">
        <f t="shared" si="20"/>
        <v>0.029317909852413112</v>
      </c>
      <c r="H120" s="59">
        <f t="shared" si="16"/>
        <v>132.60441274553347</v>
      </c>
      <c r="I120" s="59">
        <f t="shared" si="17"/>
        <v>136.49209696443918</v>
      </c>
      <c r="J120" s="29">
        <f t="shared" si="11"/>
        <v>269.31417152188396</v>
      </c>
      <c r="K120" s="50">
        <f t="shared" si="18"/>
        <v>0.015479673510922857</v>
      </c>
      <c r="L120" s="52">
        <f t="shared" si="21"/>
        <v>-0.20666015288456252</v>
      </c>
      <c r="M120" s="41"/>
      <c r="N120" s="42">
        <f t="shared" si="12"/>
        <v>169.78915189125274</v>
      </c>
      <c r="O120" s="43">
        <f t="shared" si="13"/>
        <v>398.80998377250614</v>
      </c>
    </row>
    <row r="121" spans="1:15" ht="16.5">
      <c r="A121" s="1">
        <v>36495</v>
      </c>
      <c r="B121" s="3">
        <v>8.904226028773893</v>
      </c>
      <c r="C121" s="11">
        <f t="shared" si="14"/>
        <v>0.002731245447924279</v>
      </c>
      <c r="D121" s="13">
        <f t="shared" si="15"/>
        <v>134.65708576094198</v>
      </c>
      <c r="E121" s="13">
        <f t="shared" si="19"/>
        <v>135.0248673134573</v>
      </c>
      <c r="F121" s="3">
        <v>5.845</v>
      </c>
      <c r="G121" s="63">
        <f t="shared" si="20"/>
        <v>0.13253245495059102</v>
      </c>
      <c r="H121" s="59">
        <f t="shared" si="16"/>
        <v>134.65708576094198</v>
      </c>
      <c r="I121" s="59">
        <f t="shared" si="17"/>
        <v>152.5035199133319</v>
      </c>
      <c r="J121" s="29">
        <f t="shared" si="11"/>
        <v>287.52838722678916</v>
      </c>
      <c r="K121" s="50">
        <f t="shared" si="18"/>
        <v>0.06763185019925752</v>
      </c>
      <c r="L121" s="52">
        <f t="shared" si="21"/>
        <v>-0.2285515902940633</v>
      </c>
      <c r="M121" s="41"/>
      <c r="N121" s="42">
        <f t="shared" si="12"/>
        <v>170.25288773946264</v>
      </c>
      <c r="O121" s="43">
        <f t="shared" si="13"/>
        <v>451.6652499806818</v>
      </c>
    </row>
    <row r="122" spans="1:15" ht="16.5">
      <c r="A122" s="1">
        <v>36528</v>
      </c>
      <c r="B122" s="3">
        <v>8.871888182292055</v>
      </c>
      <c r="C122" s="11">
        <f t="shared" si="14"/>
        <v>-0.0036317414200109288</v>
      </c>
      <c r="D122" s="13">
        <f t="shared" si="15"/>
        <v>143.76419361339458</v>
      </c>
      <c r="E122" s="13">
        <f t="shared" si="19"/>
        <v>143.24207923673436</v>
      </c>
      <c r="F122" s="3">
        <v>6.721</v>
      </c>
      <c r="G122" s="63">
        <f t="shared" si="20"/>
        <v>0.1498716852010266</v>
      </c>
      <c r="H122" s="59">
        <f t="shared" si="16"/>
        <v>143.76419361339458</v>
      </c>
      <c r="I122" s="59">
        <f t="shared" si="17"/>
        <v>165.3103755818007</v>
      </c>
      <c r="J122" s="29">
        <f t="shared" si="11"/>
        <v>308.55245481853507</v>
      </c>
      <c r="K122" s="50">
        <f t="shared" si="18"/>
        <v>0.07311997189050794</v>
      </c>
      <c r="L122" s="52">
        <f t="shared" si="21"/>
        <v>-0.2687506488264941</v>
      </c>
      <c r="M122" s="41"/>
      <c r="N122" s="42">
        <f t="shared" si="12"/>
        <v>169.63457327518276</v>
      </c>
      <c r="O122" s="43">
        <f t="shared" si="13"/>
        <v>519.3570821420295</v>
      </c>
    </row>
    <row r="123" spans="1:15" ht="16.5">
      <c r="A123" s="1">
        <v>36557</v>
      </c>
      <c r="B123" s="3">
        <v>8.830334049562893</v>
      </c>
      <c r="C123" s="11">
        <f t="shared" si="14"/>
        <v>-0.00468379806816128</v>
      </c>
      <c r="D123" s="13">
        <f t="shared" si="15"/>
        <v>154.27622740926753</v>
      </c>
      <c r="E123" s="13">
        <f t="shared" si="19"/>
        <v>153.5536287133648</v>
      </c>
      <c r="F123" s="3">
        <v>6.926</v>
      </c>
      <c r="G123" s="63">
        <f t="shared" si="20"/>
        <v>0.030501413480136894</v>
      </c>
      <c r="H123" s="59">
        <f t="shared" si="16"/>
        <v>154.27622740926753</v>
      </c>
      <c r="I123" s="59">
        <f t="shared" si="17"/>
        <v>158.98187041163322</v>
      </c>
      <c r="J123" s="29">
        <f t="shared" si="11"/>
        <v>312.535499124998</v>
      </c>
      <c r="K123" s="50">
        <f t="shared" si="18"/>
        <v>0.012908807705987752</v>
      </c>
      <c r="L123" s="52">
        <f t="shared" si="21"/>
        <v>-0.2632954315795212</v>
      </c>
      <c r="M123" s="41"/>
      <c r="N123" s="42">
        <f t="shared" si="12"/>
        <v>168.8400391885831</v>
      </c>
      <c r="O123" s="43">
        <f t="shared" si="13"/>
        <v>535.198207248281</v>
      </c>
    </row>
    <row r="124" spans="1:15" ht="16.5">
      <c r="A124" s="1">
        <v>36586</v>
      </c>
      <c r="B124" s="3">
        <v>8.908375738229584</v>
      </c>
      <c r="C124" s="11">
        <f t="shared" si="14"/>
        <v>0.008837908988341579</v>
      </c>
      <c r="D124" s="13">
        <f t="shared" si="15"/>
        <v>156.267749562499</v>
      </c>
      <c r="E124" s="13">
        <f t="shared" si="19"/>
        <v>157.6488297109453</v>
      </c>
      <c r="F124" s="3">
        <v>7.869</v>
      </c>
      <c r="G124" s="63">
        <f t="shared" si="20"/>
        <v>0.13615362402541142</v>
      </c>
      <c r="H124" s="59">
        <f t="shared" si="16"/>
        <v>156.267749562499</v>
      </c>
      <c r="I124" s="59">
        <f t="shared" si="17"/>
        <v>177.54416998372866</v>
      </c>
      <c r="J124" s="29">
        <f t="shared" si="11"/>
        <v>335.192999694674</v>
      </c>
      <c r="K124" s="50">
        <f t="shared" si="18"/>
        <v>0.0724957665068765</v>
      </c>
      <c r="L124" s="52">
        <f t="shared" si="21"/>
        <v>-0.2224344721043334</v>
      </c>
      <c r="M124" s="41"/>
      <c r="N124" s="42">
        <f t="shared" si="12"/>
        <v>170.3322320885198</v>
      </c>
      <c r="O124" s="43">
        <f t="shared" si="13"/>
        <v>608.0673827370377</v>
      </c>
    </row>
    <row r="125" spans="1:15" ht="16.5">
      <c r="A125" s="1">
        <v>36619</v>
      </c>
      <c r="B125" s="3">
        <v>8.989738349818255</v>
      </c>
      <c r="C125" s="11">
        <f t="shared" si="14"/>
        <v>0.00913327120223617</v>
      </c>
      <c r="D125" s="13">
        <f t="shared" si="15"/>
        <v>167.596499847337</v>
      </c>
      <c r="E125" s="13">
        <f t="shared" si="19"/>
        <v>169.12720413298823</v>
      </c>
      <c r="F125" s="3">
        <v>7.674</v>
      </c>
      <c r="G125" s="63">
        <f t="shared" si="20"/>
        <v>-0.024780785360274418</v>
      </c>
      <c r="H125" s="59">
        <f t="shared" si="16"/>
        <v>167.596499847337</v>
      </c>
      <c r="I125" s="59">
        <f t="shared" si="17"/>
        <v>163.44332695748687</v>
      </c>
      <c r="J125" s="29">
        <f t="shared" si="11"/>
        <v>332.57053109047513</v>
      </c>
      <c r="K125" s="50">
        <f t="shared" si="18"/>
        <v>-0.007823757079019073</v>
      </c>
      <c r="L125" s="52">
        <f t="shared" si="21"/>
        <v>-0.261145391275248</v>
      </c>
      <c r="M125" s="41"/>
      <c r="N125" s="42">
        <f t="shared" si="12"/>
        <v>171.88792255866645</v>
      </c>
      <c r="O125" s="43">
        <f t="shared" si="13"/>
        <v>592.9989954408474</v>
      </c>
    </row>
    <row r="126" spans="1:15" ht="16.5">
      <c r="A126" s="1">
        <v>36647</v>
      </c>
      <c r="B126" s="3">
        <v>8.956529120598386</v>
      </c>
      <c r="C126" s="11">
        <f t="shared" si="14"/>
        <v>-0.0036941263391209287</v>
      </c>
      <c r="D126" s="13">
        <f t="shared" si="15"/>
        <v>166.28526554523756</v>
      </c>
      <c r="E126" s="13">
        <f t="shared" si="19"/>
        <v>165.6709867659792</v>
      </c>
      <c r="F126" s="3">
        <v>7.751</v>
      </c>
      <c r="G126" s="63">
        <f t="shared" si="20"/>
        <v>0.010033880635913468</v>
      </c>
      <c r="H126" s="59">
        <f t="shared" si="16"/>
        <v>166.28526554523756</v>
      </c>
      <c r="I126" s="59">
        <f t="shared" si="17"/>
        <v>167.95375205122966</v>
      </c>
      <c r="J126" s="29">
        <f t="shared" si="11"/>
        <v>333.6247388172088</v>
      </c>
      <c r="K126" s="50">
        <f t="shared" si="18"/>
        <v>0.0031698771483962256</v>
      </c>
      <c r="L126" s="52">
        <f t="shared" si="21"/>
        <v>-0.25525150728882684</v>
      </c>
      <c r="M126" s="41"/>
      <c r="N126" s="42">
        <f t="shared" si="12"/>
        <v>171.2529468565657</v>
      </c>
      <c r="O126" s="43">
        <f t="shared" si="13"/>
        <v>598.9490765783174</v>
      </c>
    </row>
    <row r="127" spans="1:15" ht="16.5">
      <c r="A127" s="1">
        <v>36678</v>
      </c>
      <c r="B127" s="3">
        <v>8.931622198683485</v>
      </c>
      <c r="C127" s="11">
        <f t="shared" si="14"/>
        <v>-0.0027808676307008277</v>
      </c>
      <c r="D127" s="13">
        <f t="shared" si="15"/>
        <v>166.8123694086044</v>
      </c>
      <c r="E127" s="13">
        <f t="shared" si="19"/>
        <v>166.34848629011552</v>
      </c>
      <c r="F127" s="3">
        <v>7.625</v>
      </c>
      <c r="G127" s="63">
        <f t="shared" si="20"/>
        <v>-0.016255966972003655</v>
      </c>
      <c r="H127" s="59">
        <f t="shared" si="16"/>
        <v>166.8123694086044</v>
      </c>
      <c r="I127" s="59">
        <f t="shared" si="17"/>
        <v>164.10067304097646</v>
      </c>
      <c r="J127" s="29">
        <f t="shared" si="11"/>
        <v>330.449159331092</v>
      </c>
      <c r="K127" s="50">
        <f t="shared" si="18"/>
        <v>-0.009518417301352163</v>
      </c>
      <c r="L127" s="52">
        <f t="shared" si="21"/>
        <v>-0.24355713153815362</v>
      </c>
      <c r="M127" s="41"/>
      <c r="N127" s="42">
        <f t="shared" si="12"/>
        <v>170.77671507999014</v>
      </c>
      <c r="O127" s="43">
        <f t="shared" si="13"/>
        <v>589.2125801715482</v>
      </c>
    </row>
    <row r="128" spans="1:15" ht="16.5">
      <c r="A128" s="1">
        <v>36710</v>
      </c>
      <c r="B128" s="3">
        <v>9.08604511455587</v>
      </c>
      <c r="C128" s="11">
        <f t="shared" si="14"/>
        <v>0.01728945900725025</v>
      </c>
      <c r="D128" s="13">
        <f t="shared" si="15"/>
        <v>165.224579665546</v>
      </c>
      <c r="E128" s="13">
        <f t="shared" si="19"/>
        <v>168.08122326266363</v>
      </c>
      <c r="F128" s="3">
        <v>7.746</v>
      </c>
      <c r="G128" s="63">
        <f t="shared" si="20"/>
        <v>0.015868852459016453</v>
      </c>
      <c r="H128" s="59">
        <f t="shared" si="16"/>
        <v>165.224579665546</v>
      </c>
      <c r="I128" s="59">
        <f t="shared" si="17"/>
        <v>167.84650414286156</v>
      </c>
      <c r="J128" s="29">
        <f t="shared" si="11"/>
        <v>335.92772740552516</v>
      </c>
      <c r="K128" s="50">
        <f t="shared" si="18"/>
        <v>0.016579155733133306</v>
      </c>
      <c r="L128" s="52">
        <f t="shared" si="21"/>
        <v>-0.25625827416577895</v>
      </c>
      <c r="M128" s="41"/>
      <c r="N128" s="42">
        <f t="shared" si="12"/>
        <v>173.7293520947585</v>
      </c>
      <c r="O128" s="43">
        <f t="shared" si="13"/>
        <v>598.5627076732869</v>
      </c>
    </row>
    <row r="129" spans="1:15" ht="16.5">
      <c r="A129" s="1">
        <v>36739</v>
      </c>
      <c r="B129" s="3">
        <v>9.167739818436747</v>
      </c>
      <c r="C129" s="11">
        <f t="shared" si="14"/>
        <v>0.008991228070175725</v>
      </c>
      <c r="D129" s="13">
        <f t="shared" si="15"/>
        <v>167.96386370276258</v>
      </c>
      <c r="E129" s="13">
        <f t="shared" si="19"/>
        <v>169.47406510886205</v>
      </c>
      <c r="F129" s="3">
        <v>7.926</v>
      </c>
      <c r="G129" s="63">
        <f t="shared" si="20"/>
        <v>0.02323780015491863</v>
      </c>
      <c r="H129" s="59">
        <f t="shared" si="16"/>
        <v>167.96386370276258</v>
      </c>
      <c r="I129" s="59">
        <f t="shared" si="17"/>
        <v>171.8669744007354</v>
      </c>
      <c r="J129" s="29">
        <f t="shared" si="11"/>
        <v>341.3410395095974</v>
      </c>
      <c r="K129" s="50">
        <f t="shared" si="18"/>
        <v>0.01611451411254721</v>
      </c>
      <c r="L129" s="52">
        <f t="shared" si="21"/>
        <v>-0.3020883434319268</v>
      </c>
      <c r="M129" s="41"/>
      <c r="N129" s="42">
        <f t="shared" si="12"/>
        <v>175.29139232192634</v>
      </c>
      <c r="O129" s="43">
        <f t="shared" si="13"/>
        <v>612.4719882543858</v>
      </c>
    </row>
    <row r="130" spans="1:15" ht="16.5">
      <c r="A130" s="1">
        <v>36770</v>
      </c>
      <c r="B130" s="3">
        <v>9.271609084581742</v>
      </c>
      <c r="C130" s="11">
        <f t="shared" si="14"/>
        <v>0.01132986627043118</v>
      </c>
      <c r="D130" s="13">
        <f t="shared" si="15"/>
        <v>170.6705197547987</v>
      </c>
      <c r="E130" s="13">
        <f t="shared" si="19"/>
        <v>172.60419391992554</v>
      </c>
      <c r="F130" s="3">
        <v>8.246</v>
      </c>
      <c r="G130" s="63">
        <f t="shared" si="20"/>
        <v>0.04037345445369673</v>
      </c>
      <c r="H130" s="59">
        <f t="shared" si="16"/>
        <v>170.6705197547987</v>
      </c>
      <c r="I130" s="59">
        <f t="shared" si="17"/>
        <v>177.56107821070782</v>
      </c>
      <c r="J130" s="29">
        <f t="shared" si="11"/>
        <v>350.16527213063335</v>
      </c>
      <c r="K130" s="50">
        <f t="shared" si="18"/>
        <v>0.025851660362063898</v>
      </c>
      <c r="L130" s="52">
        <f t="shared" si="21"/>
        <v>-0.32947004367686583</v>
      </c>
      <c r="M130" s="41"/>
      <c r="N130" s="42">
        <f t="shared" si="12"/>
        <v>177.27742035529144</v>
      </c>
      <c r="O130" s="43">
        <f t="shared" si="13"/>
        <v>637.1995981763392</v>
      </c>
    </row>
    <row r="131" spans="1:15" ht="16.5">
      <c r="A131" s="1">
        <v>36801</v>
      </c>
      <c r="B131" s="3">
        <v>9.346531178194521</v>
      </c>
      <c r="C131" s="11">
        <f t="shared" si="14"/>
        <v>0.008080808080807762</v>
      </c>
      <c r="D131" s="13">
        <f t="shared" si="15"/>
        <v>175.08263606531668</v>
      </c>
      <c r="E131" s="13">
        <f t="shared" si="19"/>
        <v>176.4974452456424</v>
      </c>
      <c r="F131" s="3">
        <v>7.974</v>
      </c>
      <c r="G131" s="63">
        <f t="shared" si="20"/>
        <v>-0.032985690031530464</v>
      </c>
      <c r="H131" s="59">
        <f t="shared" si="16"/>
        <v>175.08263606531668</v>
      </c>
      <c r="I131" s="59">
        <f t="shared" si="17"/>
        <v>169.30741450216289</v>
      </c>
      <c r="J131" s="29">
        <f t="shared" si="11"/>
        <v>345.80485974780527</v>
      </c>
      <c r="K131" s="50">
        <f t="shared" si="18"/>
        <v>-0.01245244097536144</v>
      </c>
      <c r="L131" s="52">
        <f t="shared" si="21"/>
        <v>-0.3662164729843544</v>
      </c>
      <c r="M131" s="41"/>
      <c r="N131" s="42">
        <f t="shared" si="12"/>
        <v>178.70996516624322</v>
      </c>
      <c r="O131" s="43">
        <f t="shared" si="13"/>
        <v>616.1811297426788</v>
      </c>
    </row>
    <row r="132" spans="1:15" ht="16.5">
      <c r="A132" s="1">
        <v>36831</v>
      </c>
      <c r="B132" s="3">
        <v>9.377181125581572</v>
      </c>
      <c r="C132" s="11">
        <f t="shared" si="14"/>
        <v>0.0032792858444165205</v>
      </c>
      <c r="D132" s="13">
        <f t="shared" si="15"/>
        <v>172.90242987390263</v>
      </c>
      <c r="E132" s="13">
        <f t="shared" si="19"/>
        <v>173.46942636465334</v>
      </c>
      <c r="F132" s="3">
        <v>8.08</v>
      </c>
      <c r="G132" s="63">
        <f t="shared" si="20"/>
        <v>0.013293202909455714</v>
      </c>
      <c r="H132" s="59">
        <f t="shared" si="16"/>
        <v>172.90242987390263</v>
      </c>
      <c r="I132" s="59">
        <f t="shared" si="17"/>
        <v>175.20085695775435</v>
      </c>
      <c r="J132" s="29">
        <f t="shared" si="11"/>
        <v>348.6702833224077</v>
      </c>
      <c r="K132" s="50">
        <f t="shared" si="18"/>
        <v>0.00828624437693619</v>
      </c>
      <c r="L132" s="52">
        <f t="shared" si="21"/>
        <v>-0.3577100181524633</v>
      </c>
      <c r="M132" s="41"/>
      <c r="N132" s="42">
        <f t="shared" si="12"/>
        <v>179.29600622526908</v>
      </c>
      <c r="O132" s="43">
        <f t="shared" si="13"/>
        <v>624.3721505293258</v>
      </c>
    </row>
    <row r="133" spans="1:15" ht="16.5">
      <c r="A133" s="1">
        <v>36861</v>
      </c>
      <c r="B133" s="3">
        <v>9.474239292307225</v>
      </c>
      <c r="C133" s="11">
        <f t="shared" si="14"/>
        <v>0.010350463047031412</v>
      </c>
      <c r="D133" s="13">
        <f t="shared" si="15"/>
        <v>174.33514166120386</v>
      </c>
      <c r="E133" s="13">
        <f t="shared" si="19"/>
        <v>176.13959110276716</v>
      </c>
      <c r="F133" s="3">
        <v>8.064</v>
      </c>
      <c r="G133" s="63">
        <f t="shared" si="20"/>
        <v>-0.001980198019801982</v>
      </c>
      <c r="H133" s="59">
        <f t="shared" si="16"/>
        <v>174.33514166120386</v>
      </c>
      <c r="I133" s="59">
        <f t="shared" si="17"/>
        <v>173.98992355890445</v>
      </c>
      <c r="J133" s="29">
        <f t="shared" si="11"/>
        <v>350.1295146616716</v>
      </c>
      <c r="K133" s="50">
        <f t="shared" si="18"/>
        <v>0.004185132513614682</v>
      </c>
      <c r="L133" s="52">
        <f t="shared" si="21"/>
        <v>-0.36226682685936884</v>
      </c>
      <c r="M133" s="41"/>
      <c r="N133" s="42">
        <f t="shared" si="12"/>
        <v>181.15180291218405</v>
      </c>
      <c r="O133" s="43">
        <f t="shared" si="13"/>
        <v>623.1357700332281</v>
      </c>
    </row>
    <row r="134" spans="1:15" ht="16.5">
      <c r="A134" s="1">
        <v>36893</v>
      </c>
      <c r="B134" s="3">
        <v>9.683680599452055</v>
      </c>
      <c r="C134" s="11">
        <f t="shared" si="14"/>
        <v>0.022106398274623483</v>
      </c>
      <c r="D134" s="13">
        <f t="shared" si="15"/>
        <v>175.0647573308358</v>
      </c>
      <c r="E134" s="13">
        <f t="shared" si="19"/>
        <v>178.93480858024157</v>
      </c>
      <c r="F134" s="3">
        <v>8.12</v>
      </c>
      <c r="G134" s="63">
        <f t="shared" si="20"/>
        <v>0.006944444444444341</v>
      </c>
      <c r="H134" s="59">
        <f t="shared" si="16"/>
        <v>175.0647573308358</v>
      </c>
      <c r="I134" s="59">
        <f t="shared" si="17"/>
        <v>176.28048481229993</v>
      </c>
      <c r="J134" s="29">
        <f t="shared" si="11"/>
        <v>355.2152933925415</v>
      </c>
      <c r="K134" s="50">
        <f t="shared" si="18"/>
        <v>0.014525421359534085</v>
      </c>
      <c r="L134" s="52">
        <f t="shared" si="21"/>
        <v>-0.3579987891226855</v>
      </c>
      <c r="M134" s="41"/>
      <c r="N134" s="42">
        <f t="shared" si="12"/>
        <v>185.15641681552688</v>
      </c>
      <c r="O134" s="43">
        <f t="shared" si="13"/>
        <v>627.46310176957</v>
      </c>
    </row>
    <row r="135" spans="1:15" ht="16.5">
      <c r="A135" s="1">
        <v>36923</v>
      </c>
      <c r="B135" s="3">
        <v>9.825692022345377</v>
      </c>
      <c r="C135" s="11">
        <f t="shared" si="14"/>
        <v>0.01466502549674737</v>
      </c>
      <c r="D135" s="13">
        <f t="shared" si="15"/>
        <v>177.60764669627076</v>
      </c>
      <c r="E135" s="13">
        <f t="shared" si="19"/>
        <v>180.21226736348885</v>
      </c>
      <c r="F135" s="3">
        <v>8.017</v>
      </c>
      <c r="G135" s="63">
        <f t="shared" si="20"/>
        <v>-0.01268472906403938</v>
      </c>
      <c r="H135" s="59">
        <f t="shared" si="16"/>
        <v>177.60764669627076</v>
      </c>
      <c r="I135" s="59">
        <f t="shared" si="17"/>
        <v>175.35474181822693</v>
      </c>
      <c r="J135" s="29">
        <f t="shared" si="11"/>
        <v>355.5670091817158</v>
      </c>
      <c r="K135" s="50">
        <f t="shared" si="18"/>
        <v>0.0009901482163538935</v>
      </c>
      <c r="L135" s="52">
        <f t="shared" si="21"/>
        <v>-0.3774536497352712</v>
      </c>
      <c r="M135" s="41"/>
      <c r="N135" s="42">
        <f t="shared" si="12"/>
        <v>187.87174038901296</v>
      </c>
      <c r="O135" s="43">
        <f t="shared" si="13"/>
        <v>619.5039023259412</v>
      </c>
    </row>
    <row r="136" spans="1:15" ht="16.5">
      <c r="A136" s="1">
        <v>36951</v>
      </c>
      <c r="B136" s="3">
        <v>9.937645785818775</v>
      </c>
      <c r="C136" s="11">
        <f t="shared" si="14"/>
        <v>0.011393982552963719</v>
      </c>
      <c r="D136" s="13">
        <f t="shared" si="15"/>
        <v>177.7835045908579</v>
      </c>
      <c r="E136" s="13">
        <f t="shared" si="19"/>
        <v>179.80916674037084</v>
      </c>
      <c r="F136" s="3">
        <v>7.89</v>
      </c>
      <c r="G136" s="63">
        <f t="shared" si="20"/>
        <v>-0.01584133715853808</v>
      </c>
      <c r="H136" s="59">
        <f t="shared" si="16"/>
        <v>177.7835045908579</v>
      </c>
      <c r="I136" s="59">
        <f t="shared" si="17"/>
        <v>174.9671761534076</v>
      </c>
      <c r="J136" s="29">
        <f t="shared" si="11"/>
        <v>354.7763428937784</v>
      </c>
      <c r="K136" s="50">
        <f t="shared" si="18"/>
        <v>-0.00222367730278737</v>
      </c>
      <c r="L136" s="52">
        <f t="shared" si="21"/>
        <v>-0.37480704402406145</v>
      </c>
      <c r="M136" s="41"/>
      <c r="N136" s="42">
        <f t="shared" si="12"/>
        <v>190.01234772120029</v>
      </c>
      <c r="O136" s="43">
        <f t="shared" si="13"/>
        <v>609.690132138166</v>
      </c>
    </row>
    <row r="137" spans="1:15" ht="16.5">
      <c r="A137" s="1">
        <v>36983</v>
      </c>
      <c r="B137" s="3">
        <v>9.974380614458484</v>
      </c>
      <c r="C137" s="11">
        <f t="shared" si="14"/>
        <v>0.0036965323006511513</v>
      </c>
      <c r="D137" s="13">
        <f t="shared" si="15"/>
        <v>177.3881714468892</v>
      </c>
      <c r="E137" s="13">
        <f t="shared" si="19"/>
        <v>178.0438925523961</v>
      </c>
      <c r="F137" s="3">
        <v>7.643</v>
      </c>
      <c r="G137" s="63">
        <f t="shared" si="20"/>
        <v>-0.03130544993662863</v>
      </c>
      <c r="H137" s="59">
        <f t="shared" si="16"/>
        <v>177.3881714468892</v>
      </c>
      <c r="I137" s="59">
        <f t="shared" si="17"/>
        <v>171.8349549263085</v>
      </c>
      <c r="J137" s="29">
        <f t="shared" si="11"/>
        <v>349.87884747870464</v>
      </c>
      <c r="K137" s="50">
        <f t="shared" si="18"/>
        <v>-0.01380445881798859</v>
      </c>
      <c r="L137" s="52">
        <f t="shared" si="21"/>
        <v>-0.37944933385185525</v>
      </c>
      <c r="M137" s="41"/>
      <c r="N137" s="42">
        <f t="shared" si="12"/>
        <v>190.7147345020743</v>
      </c>
      <c r="O137" s="43">
        <f t="shared" si="13"/>
        <v>590.6035082296581</v>
      </c>
    </row>
    <row r="138" spans="1:15" ht="16.5">
      <c r="A138" s="1">
        <v>37012</v>
      </c>
      <c r="B138" s="3">
        <v>9.876421071419257</v>
      </c>
      <c r="C138" s="11">
        <f t="shared" si="14"/>
        <v>-0.009821115398105906</v>
      </c>
      <c r="D138" s="13">
        <f t="shared" si="15"/>
        <v>174.93942373935232</v>
      </c>
      <c r="E138" s="13">
        <f t="shared" si="19"/>
        <v>173.22132347112998</v>
      </c>
      <c r="F138" s="3">
        <v>7.942</v>
      </c>
      <c r="G138" s="63">
        <f t="shared" si="20"/>
        <v>0.03912076409786738</v>
      </c>
      <c r="H138" s="59">
        <f t="shared" si="16"/>
        <v>174.93942373935232</v>
      </c>
      <c r="I138" s="59">
        <f t="shared" si="17"/>
        <v>181.7831876668764</v>
      </c>
      <c r="J138" s="29">
        <f t="shared" si="11"/>
        <v>355.00451113800636</v>
      </c>
      <c r="K138" s="50">
        <f t="shared" si="18"/>
        <v>0.014649824349880698</v>
      </c>
      <c r="L138" s="52">
        <f t="shared" si="21"/>
        <v>-0.3832308408922207</v>
      </c>
      <c r="M138" s="41"/>
      <c r="N138" s="42">
        <f t="shared" si="12"/>
        <v>188.8417030864103</v>
      </c>
      <c r="O138" s="43">
        <f t="shared" si="13"/>
        <v>613.7083687504835</v>
      </c>
    </row>
    <row r="139" spans="1:15" ht="16.5">
      <c r="A139" s="1">
        <v>37043</v>
      </c>
      <c r="B139" s="3">
        <v>9.939395063373047</v>
      </c>
      <c r="C139" s="11">
        <f t="shared" si="14"/>
        <v>0.006376195536663187</v>
      </c>
      <c r="D139" s="13">
        <f t="shared" si="15"/>
        <v>177.50225556900318</v>
      </c>
      <c r="E139" s="13">
        <f t="shared" si="19"/>
        <v>178.6340446587099</v>
      </c>
      <c r="F139" s="3">
        <v>8.257</v>
      </c>
      <c r="G139" s="63">
        <f t="shared" si="20"/>
        <v>0.03966255351296896</v>
      </c>
      <c r="H139" s="59">
        <f t="shared" si="16"/>
        <v>177.50225556900318</v>
      </c>
      <c r="I139" s="59">
        <f t="shared" si="17"/>
        <v>184.54244827918146</v>
      </c>
      <c r="J139" s="29">
        <f t="shared" si="11"/>
        <v>363.17649293789134</v>
      </c>
      <c r="K139" s="50">
        <f t="shared" si="18"/>
        <v>0.02301937452481598</v>
      </c>
      <c r="L139" s="52">
        <f t="shared" si="21"/>
        <v>-0.3795625955421965</v>
      </c>
      <c r="M139" s="41"/>
      <c r="N139" s="42">
        <f t="shared" si="12"/>
        <v>190.04579471076573</v>
      </c>
      <c r="O139" s="43">
        <f t="shared" si="13"/>
        <v>638.0496097674064</v>
      </c>
    </row>
    <row r="140" spans="1:15" ht="16.5">
      <c r="A140" s="1">
        <v>37074</v>
      </c>
      <c r="B140" s="3">
        <v>9.995371945109744</v>
      </c>
      <c r="C140" s="11">
        <f t="shared" si="14"/>
        <v>0.005631819781766563</v>
      </c>
      <c r="D140" s="13">
        <f t="shared" si="15"/>
        <v>181.58824646894567</v>
      </c>
      <c r="E140" s="13">
        <f t="shared" si="19"/>
        <v>182.61091874754578</v>
      </c>
      <c r="F140" s="3">
        <v>8.151</v>
      </c>
      <c r="G140" s="63">
        <f t="shared" si="20"/>
        <v>-0.012837592345888322</v>
      </c>
      <c r="H140" s="59">
        <f t="shared" si="16"/>
        <v>181.58824646894567</v>
      </c>
      <c r="I140" s="59">
        <f t="shared" si="17"/>
        <v>179.25709058597266</v>
      </c>
      <c r="J140" s="29">
        <f t="shared" si="11"/>
        <v>361.86800933351844</v>
      </c>
      <c r="K140" s="50">
        <f t="shared" si="18"/>
        <v>-0.0036028862820608435</v>
      </c>
      <c r="L140" s="52">
        <f t="shared" si="21"/>
        <v>-0.3815335922007268</v>
      </c>
      <c r="M140" s="41"/>
      <c r="N140" s="42">
        <f t="shared" si="12"/>
        <v>191.11609837685938</v>
      </c>
      <c r="O140" s="43">
        <f t="shared" si="13"/>
        <v>629.8585889807594</v>
      </c>
    </row>
    <row r="141" spans="1:15" ht="16.5">
      <c r="A141" s="1">
        <v>37104</v>
      </c>
      <c r="B141" s="3">
        <v>10.211757578573177</v>
      </c>
      <c r="C141" s="11">
        <f t="shared" si="14"/>
        <v>0.021648582429121176</v>
      </c>
      <c r="D141" s="13">
        <f t="shared" si="15"/>
        <v>180.93400466675922</v>
      </c>
      <c r="E141" s="13">
        <f t="shared" si="19"/>
        <v>184.85096938101856</v>
      </c>
      <c r="F141" s="3">
        <v>7.851</v>
      </c>
      <c r="G141" s="63">
        <f t="shared" si="20"/>
        <v>-0.036805299963194676</v>
      </c>
      <c r="H141" s="59">
        <f t="shared" si="16"/>
        <v>180.93400466675922</v>
      </c>
      <c r="I141" s="59">
        <f t="shared" si="17"/>
        <v>174.27467435145707</v>
      </c>
      <c r="J141" s="29">
        <f t="shared" si="11"/>
        <v>359.1256437324756</v>
      </c>
      <c r="K141" s="50">
        <f t="shared" si="18"/>
        <v>-0.0075783587670367894</v>
      </c>
      <c r="L141" s="52">
        <f t="shared" si="21"/>
        <v>-0.4020892894805346</v>
      </c>
      <c r="M141" s="41"/>
      <c r="N141" s="42">
        <f t="shared" si="12"/>
        <v>195.25349098610286</v>
      </c>
      <c r="O141" s="43">
        <f t="shared" si="13"/>
        <v>606.6764546789279</v>
      </c>
    </row>
    <row r="142" spans="1:15" ht="16.5">
      <c r="A142" s="1">
        <v>37137</v>
      </c>
      <c r="B142" s="3">
        <v>10.360012936107122</v>
      </c>
      <c r="C142" s="11">
        <f t="shared" si="14"/>
        <v>0.014518103900646968</v>
      </c>
      <c r="D142" s="13">
        <f t="shared" si="15"/>
        <v>179.5628218662378</v>
      </c>
      <c r="E142" s="13">
        <f t="shared" si="19"/>
        <v>182.1697335707852</v>
      </c>
      <c r="F142" s="3">
        <v>7.459</v>
      </c>
      <c r="G142" s="63">
        <f t="shared" si="20"/>
        <v>-0.04992994522990706</v>
      </c>
      <c r="H142" s="59">
        <f t="shared" si="16"/>
        <v>179.5628218662378</v>
      </c>
      <c r="I142" s="59">
        <f t="shared" si="17"/>
        <v>170.59726000512902</v>
      </c>
      <c r="J142" s="29">
        <f aca="true" t="shared" si="22" ref="J142:J205">E142+I142</f>
        <v>352.7669935759142</v>
      </c>
      <c r="K142" s="50">
        <f t="shared" si="18"/>
        <v>-0.01770592066463001</v>
      </c>
      <c r="L142" s="52">
        <f t="shared" si="21"/>
        <v>-0.3983226871373516</v>
      </c>
      <c r="M142" s="41"/>
      <c r="N142" s="42">
        <f t="shared" si="12"/>
        <v>198.08820145520315</v>
      </c>
      <c r="O142" s="43">
        <f t="shared" si="13"/>
        <v>576.3851325245349</v>
      </c>
    </row>
    <row r="143" spans="1:15" ht="16.5">
      <c r="A143" s="1">
        <v>37165</v>
      </c>
      <c r="B143" s="3">
        <v>10.506482084514152</v>
      </c>
      <c r="C143" s="11">
        <f t="shared" si="14"/>
        <v>0.014137931034482631</v>
      </c>
      <c r="D143" s="13">
        <f t="shared" si="15"/>
        <v>176.3834967879571</v>
      </c>
      <c r="E143" s="13">
        <f t="shared" si="19"/>
        <v>178.87719450116614</v>
      </c>
      <c r="F143" s="3">
        <v>6.395</v>
      </c>
      <c r="G143" s="63">
        <f t="shared" si="20"/>
        <v>-0.14264646735487332</v>
      </c>
      <c r="H143" s="59">
        <f t="shared" si="16"/>
        <v>176.3834967879571</v>
      </c>
      <c r="I143" s="59">
        <f t="shared" si="17"/>
        <v>151.2230140714554</v>
      </c>
      <c r="J143" s="29">
        <f t="shared" si="22"/>
        <v>330.10020857262157</v>
      </c>
      <c r="K143" s="50">
        <f t="shared" si="18"/>
        <v>-0.06425426816019522</v>
      </c>
      <c r="L143" s="52">
        <f t="shared" si="21"/>
        <v>-0.31529326145036174</v>
      </c>
      <c r="M143" s="41"/>
      <c r="N143" s="42">
        <f aca="true" t="shared" si="23" ref="N143:N206">N142*(1+C143)</f>
        <v>200.8887587861215</v>
      </c>
      <c r="O143" s="43">
        <f aca="true" t="shared" si="24" ref="O143:O206">O142*(1+G143)</f>
        <v>494.1658295340395</v>
      </c>
    </row>
    <row r="144" spans="1:15" ht="16.5">
      <c r="A144" s="1">
        <v>37196</v>
      </c>
      <c r="B144" s="3">
        <v>10.688675415459487</v>
      </c>
      <c r="C144" s="11">
        <f aca="true" t="shared" si="25" ref="C144:C207">(B144-B143)/B143</f>
        <v>0.017341040462428018</v>
      </c>
      <c r="D144" s="13">
        <f aca="true" t="shared" si="26" ref="D144:D207">(E143+I143)*$E$12</f>
        <v>165.05010428631078</v>
      </c>
      <c r="E144" s="13">
        <f t="shared" si="19"/>
        <v>167.91224482306768</v>
      </c>
      <c r="F144" s="3">
        <v>6.734</v>
      </c>
      <c r="G144" s="63">
        <f t="shared" si="20"/>
        <v>0.05301016419077411</v>
      </c>
      <c r="H144" s="59">
        <f aca="true" t="shared" si="27" ref="H144:H207">(E143+I143)*$I$12</f>
        <v>165.05010428631078</v>
      </c>
      <c r="I144" s="59">
        <f aca="true" t="shared" si="28" ref="I144:I207">H144*(1+G144)</f>
        <v>173.7994374142325</v>
      </c>
      <c r="J144" s="29">
        <f t="shared" si="22"/>
        <v>341.7116822373002</v>
      </c>
      <c r="K144" s="50">
        <f aca="true" t="shared" si="29" ref="K144:K207">(J144-J143)/J143</f>
        <v>0.035175602326601094</v>
      </c>
      <c r="L144" s="52">
        <f t="shared" si="21"/>
        <v>-0.2178415123060392</v>
      </c>
      <c r="M144" s="41"/>
      <c r="N144" s="42">
        <f t="shared" si="23"/>
        <v>204.3723788806786</v>
      </c>
      <c r="O144" s="43">
        <f t="shared" si="24"/>
        <v>520.361641295109</v>
      </c>
    </row>
    <row r="145" spans="1:15" ht="16.5">
      <c r="A145" s="1">
        <v>37228</v>
      </c>
      <c r="B145" s="3">
        <v>10.572571822210014</v>
      </c>
      <c r="C145" s="11">
        <f t="shared" si="25"/>
        <v>-0.010862299465240362</v>
      </c>
      <c r="D145" s="13">
        <f t="shared" si="26"/>
        <v>170.8558411186501</v>
      </c>
      <c r="E145" s="13">
        <f aca="true" t="shared" si="30" ref="E145:E208">D145*(1+C145)</f>
        <v>168.9999538070338</v>
      </c>
      <c r="F145" s="3">
        <v>7.046</v>
      </c>
      <c r="G145" s="63">
        <f aca="true" t="shared" si="31" ref="G145:G208">(F145-F144)/F144</f>
        <v>0.04633204633204637</v>
      </c>
      <c r="H145" s="59">
        <f t="shared" si="27"/>
        <v>170.8558411186501</v>
      </c>
      <c r="I145" s="59">
        <f t="shared" si="28"/>
        <v>178.77194186546015</v>
      </c>
      <c r="J145" s="29">
        <f t="shared" si="22"/>
        <v>347.77189567249394</v>
      </c>
      <c r="K145" s="50">
        <f t="shared" si="29"/>
        <v>0.017734873433403048</v>
      </c>
      <c r="L145" s="52">
        <f t="shared" si="21"/>
        <v>-0.23383850530220113</v>
      </c>
      <c r="M145" s="41"/>
      <c r="N145" s="42">
        <f t="shared" si="23"/>
        <v>202.15242489885313</v>
      </c>
      <c r="O145" s="43">
        <f t="shared" si="24"/>
        <v>544.4710609690138</v>
      </c>
    </row>
    <row r="146" spans="1:15" ht="16.5">
      <c r="A146" s="1">
        <v>37258</v>
      </c>
      <c r="B146" s="3">
        <v>10.442178555945214</v>
      </c>
      <c r="C146" s="11">
        <f t="shared" si="25"/>
        <v>-0.012333164385876333</v>
      </c>
      <c r="D146" s="13">
        <f t="shared" si="26"/>
        <v>173.88594783624697</v>
      </c>
      <c r="E146" s="13">
        <f t="shared" si="30"/>
        <v>171.74138385718862</v>
      </c>
      <c r="F146" s="3">
        <v>7.224</v>
      </c>
      <c r="G146" s="63">
        <f t="shared" si="31"/>
        <v>0.02526256031791086</v>
      </c>
      <c r="H146" s="59">
        <f t="shared" si="27"/>
        <v>173.88594783624697</v>
      </c>
      <c r="I146" s="59">
        <f t="shared" si="28"/>
        <v>178.27875208189727</v>
      </c>
      <c r="J146" s="29">
        <f t="shared" si="22"/>
        <v>350.0201359390859</v>
      </c>
      <c r="K146" s="50">
        <f t="shared" si="29"/>
        <v>0.0064646979660172915</v>
      </c>
      <c r="L146" s="52">
        <f t="shared" si="21"/>
        <v>-0.2196110924000441</v>
      </c>
      <c r="M146" s="41"/>
      <c r="N146" s="42">
        <f t="shared" si="23"/>
        <v>199.65924581157205</v>
      </c>
      <c r="O146" s="43">
        <f t="shared" si="24"/>
        <v>558.2257939881005</v>
      </c>
    </row>
    <row r="147" spans="1:15" ht="16.5">
      <c r="A147" s="1">
        <v>37288</v>
      </c>
      <c r="B147" s="3">
        <v>10.564712502051586</v>
      </c>
      <c r="C147" s="11">
        <f t="shared" si="25"/>
        <v>0.011734519329456242</v>
      </c>
      <c r="D147" s="13">
        <f t="shared" si="26"/>
        <v>175.01006796954294</v>
      </c>
      <c r="E147" s="13">
        <f t="shared" si="30"/>
        <v>177.063726994981</v>
      </c>
      <c r="F147" s="3">
        <v>7.407</v>
      </c>
      <c r="G147" s="63">
        <f t="shared" si="31"/>
        <v>0.025332225913621238</v>
      </c>
      <c r="H147" s="59">
        <f t="shared" si="27"/>
        <v>175.01006796954294</v>
      </c>
      <c r="I147" s="59">
        <f t="shared" si="28"/>
        <v>179.4434625485056</v>
      </c>
      <c r="J147" s="29">
        <f t="shared" si="22"/>
        <v>356.5071895434866</v>
      </c>
      <c r="K147" s="50">
        <f t="shared" si="29"/>
        <v>0.018533372621538757</v>
      </c>
      <c r="L147" s="52">
        <f t="shared" si="21"/>
        <v>-0.21420771079604078</v>
      </c>
      <c r="M147" s="41"/>
      <c r="N147" s="42">
        <f t="shared" si="23"/>
        <v>202.0021510908526</v>
      </c>
      <c r="O147" s="43">
        <f t="shared" si="24"/>
        <v>572.3668959122176</v>
      </c>
    </row>
    <row r="148" spans="1:15" ht="16.5">
      <c r="A148" s="1">
        <v>37316</v>
      </c>
      <c r="B148" s="3">
        <v>10.647234991652757</v>
      </c>
      <c r="C148" s="11">
        <f t="shared" si="25"/>
        <v>0.007811143898629131</v>
      </c>
      <c r="D148" s="13">
        <f t="shared" si="26"/>
        <v>178.2535947717433</v>
      </c>
      <c r="E148" s="13">
        <f t="shared" si="30"/>
        <v>179.6459592509533</v>
      </c>
      <c r="F148" s="3">
        <v>7.532</v>
      </c>
      <c r="G148" s="63">
        <f t="shared" si="31"/>
        <v>0.016875928176049684</v>
      </c>
      <c r="H148" s="59">
        <f t="shared" si="27"/>
        <v>178.2535947717433</v>
      </c>
      <c r="I148" s="59">
        <f t="shared" si="28"/>
        <v>181.26178963423393</v>
      </c>
      <c r="J148" s="29">
        <f t="shared" si="22"/>
        <v>360.90774888518723</v>
      </c>
      <c r="K148" s="50">
        <f t="shared" si="29"/>
        <v>0.012343536037339396</v>
      </c>
      <c r="L148" s="52">
        <f t="shared" si="21"/>
        <v>-0.30817903813879244</v>
      </c>
      <c r="M148" s="41"/>
      <c r="N148" s="42">
        <f t="shared" si="23"/>
        <v>203.58001896085585</v>
      </c>
      <c r="O148" s="43">
        <f t="shared" si="24"/>
        <v>582.0261185379808</v>
      </c>
    </row>
    <row r="149" spans="1:15" ht="16.5">
      <c r="A149" s="1">
        <v>37347</v>
      </c>
      <c r="B149" s="3">
        <v>10.434510351791978</v>
      </c>
      <c r="C149" s="11">
        <f t="shared" si="25"/>
        <v>-0.01997933172580031</v>
      </c>
      <c r="D149" s="13">
        <f t="shared" si="26"/>
        <v>180.45387444259362</v>
      </c>
      <c r="E149" s="13">
        <f t="shared" si="30"/>
        <v>176.84852662389912</v>
      </c>
      <c r="F149" s="3">
        <v>7.849</v>
      </c>
      <c r="G149" s="63">
        <f t="shared" si="31"/>
        <v>0.04208709506107278</v>
      </c>
      <c r="H149" s="59">
        <f t="shared" si="27"/>
        <v>180.45387444259362</v>
      </c>
      <c r="I149" s="59">
        <f t="shared" si="28"/>
        <v>188.04865381039795</v>
      </c>
      <c r="J149" s="29">
        <f t="shared" si="22"/>
        <v>364.89718043429707</v>
      </c>
      <c r="K149" s="50">
        <f t="shared" si="29"/>
        <v>0.01105388166763625</v>
      </c>
      <c r="L149" s="52">
        <f t="shared" si="21"/>
        <v>-0.3143943456600053</v>
      </c>
      <c r="M149" s="41"/>
      <c r="N149" s="42">
        <f t="shared" si="23"/>
        <v>199.51262622929218</v>
      </c>
      <c r="O149" s="43">
        <f t="shared" si="24"/>
        <v>606.5219071169159</v>
      </c>
    </row>
    <row r="150" spans="1:15" ht="16.5">
      <c r="A150" s="1">
        <v>37377</v>
      </c>
      <c r="B150" s="3">
        <v>10.634398159937032</v>
      </c>
      <c r="C150" s="11">
        <f t="shared" si="25"/>
        <v>0.019156414762742133</v>
      </c>
      <c r="D150" s="13">
        <f t="shared" si="26"/>
        <v>182.44859021714853</v>
      </c>
      <c r="E150" s="13">
        <f t="shared" si="30"/>
        <v>185.9436510842258</v>
      </c>
      <c r="F150" s="3">
        <v>7.89</v>
      </c>
      <c r="G150" s="63">
        <f t="shared" si="31"/>
        <v>0.00522359536246649</v>
      </c>
      <c r="H150" s="59">
        <f t="shared" si="27"/>
        <v>182.44859021714853</v>
      </c>
      <c r="I150" s="59">
        <f t="shared" si="28"/>
        <v>183.40162782689538</v>
      </c>
      <c r="J150" s="29">
        <f t="shared" si="22"/>
        <v>369.34527891112117</v>
      </c>
      <c r="K150" s="50">
        <f t="shared" si="29"/>
        <v>0.012190005062604257</v>
      </c>
      <c r="L150" s="52">
        <f t="shared" si="21"/>
        <v>-0.3126692208002666</v>
      </c>
      <c r="M150" s="41"/>
      <c r="N150" s="42">
        <f t="shared" si="23"/>
        <v>203.33457284774445</v>
      </c>
      <c r="O150" s="43">
        <f t="shared" si="24"/>
        <v>609.6901321381662</v>
      </c>
    </row>
    <row r="151" spans="1:15" ht="16.5">
      <c r="A151" s="1">
        <v>37410</v>
      </c>
      <c r="B151" s="3">
        <v>10.705917650924713</v>
      </c>
      <c r="C151" s="11">
        <f t="shared" si="25"/>
        <v>0.006725297465080483</v>
      </c>
      <c r="D151" s="13">
        <f t="shared" si="26"/>
        <v>184.67263945556059</v>
      </c>
      <c r="E151" s="13">
        <f t="shared" si="30"/>
        <v>185.9146178895608</v>
      </c>
      <c r="F151" s="3">
        <v>7.695</v>
      </c>
      <c r="G151" s="63">
        <f t="shared" si="31"/>
        <v>-0.024714828897338326</v>
      </c>
      <c r="H151" s="59">
        <f t="shared" si="27"/>
        <v>184.67263945556059</v>
      </c>
      <c r="I151" s="59">
        <f t="shared" si="28"/>
        <v>180.10848676939656</v>
      </c>
      <c r="J151" s="29">
        <f t="shared" si="22"/>
        <v>366.0231046589573</v>
      </c>
      <c r="K151" s="50">
        <f t="shared" si="29"/>
        <v>-0.008994765716128977</v>
      </c>
      <c r="L151" s="52">
        <f t="shared" si="21"/>
        <v>-0.3256001112205972</v>
      </c>
      <c r="M151" s="41"/>
      <c r="N151" s="42">
        <f t="shared" si="23"/>
        <v>204.7020583350806</v>
      </c>
      <c r="O151" s="43">
        <f t="shared" si="24"/>
        <v>594.6217448419758</v>
      </c>
    </row>
    <row r="152" spans="1:15" ht="16.5">
      <c r="A152" s="1">
        <v>37438</v>
      </c>
      <c r="B152" s="3">
        <v>10.727923648151696</v>
      </c>
      <c r="C152" s="11">
        <f t="shared" si="25"/>
        <v>0.0020554984583767057</v>
      </c>
      <c r="D152" s="13">
        <f t="shared" si="26"/>
        <v>183.01155232947866</v>
      </c>
      <c r="E152" s="13">
        <f t="shared" si="30"/>
        <v>183.38773229315703</v>
      </c>
      <c r="F152" s="3">
        <v>7.124</v>
      </c>
      <c r="G152" s="63">
        <f t="shared" si="31"/>
        <v>-0.07420402858999357</v>
      </c>
      <c r="H152" s="59">
        <f t="shared" si="27"/>
        <v>183.01155232947866</v>
      </c>
      <c r="I152" s="59">
        <f t="shared" si="28"/>
        <v>169.43135786812292</v>
      </c>
      <c r="J152" s="29">
        <f t="shared" si="22"/>
        <v>352.81909016128</v>
      </c>
      <c r="K152" s="50">
        <f t="shared" si="29"/>
        <v>-0.03607426506580838</v>
      </c>
      <c r="L152" s="52">
        <f t="shared" si="21"/>
        <v>-0.28509101341381177</v>
      </c>
      <c r="M152" s="41"/>
      <c r="N152" s="42">
        <f t="shared" si="23"/>
        <v>205.1228231004149</v>
      </c>
      <c r="O152" s="43">
        <f t="shared" si="24"/>
        <v>550.49841588749</v>
      </c>
    </row>
    <row r="153" spans="1:15" ht="16.5">
      <c r="A153" s="1">
        <v>37469</v>
      </c>
      <c r="B153" s="3">
        <v>10.767167676539804</v>
      </c>
      <c r="C153" s="11">
        <f t="shared" si="25"/>
        <v>0.0036581196581194197</v>
      </c>
      <c r="D153" s="13">
        <f t="shared" si="26"/>
        <v>176.40954508064</v>
      </c>
      <c r="E153" s="13">
        <f t="shared" si="30"/>
        <v>177.05487230537938</v>
      </c>
      <c r="F153" s="3">
        <v>6.289</v>
      </c>
      <c r="G153" s="63">
        <f t="shared" si="31"/>
        <v>-0.11720943290286356</v>
      </c>
      <c r="H153" s="59">
        <f t="shared" si="27"/>
        <v>176.40954508064</v>
      </c>
      <c r="I153" s="59">
        <f t="shared" si="28"/>
        <v>155.73268234308603</v>
      </c>
      <c r="J153" s="29">
        <f t="shared" si="22"/>
        <v>332.7875546484654</v>
      </c>
      <c r="K153" s="50">
        <f t="shared" si="29"/>
        <v>-0.05677565662237209</v>
      </c>
      <c r="L153" s="52">
        <f t="shared" si="21"/>
        <v>-0.2716753414930138</v>
      </c>
      <c r="M153" s="41"/>
      <c r="N153" s="42">
        <f t="shared" si="23"/>
        <v>205.87318693192748</v>
      </c>
      <c r="O153" s="43">
        <f t="shared" si="24"/>
        <v>485.9748087473925</v>
      </c>
    </row>
    <row r="154" spans="1:15" ht="16.5">
      <c r="A154" s="1">
        <v>37501</v>
      </c>
      <c r="B154" s="3">
        <v>11.089863763029586</v>
      </c>
      <c r="C154" s="11">
        <f t="shared" si="25"/>
        <v>0.02997037811465425</v>
      </c>
      <c r="D154" s="13">
        <f t="shared" si="26"/>
        <v>166.3937773242327</v>
      </c>
      <c r="E154" s="13">
        <f t="shared" si="30"/>
        <v>171.38066174656555</v>
      </c>
      <c r="F154" s="3">
        <v>6.378</v>
      </c>
      <c r="G154" s="63">
        <f t="shared" si="31"/>
        <v>0.014151693432978282</v>
      </c>
      <c r="H154" s="59">
        <f t="shared" si="27"/>
        <v>166.3937773242327</v>
      </c>
      <c r="I154" s="59">
        <f t="shared" si="28"/>
        <v>168.7485310500805</v>
      </c>
      <c r="J154" s="29">
        <f t="shared" si="22"/>
        <v>340.12919279664607</v>
      </c>
      <c r="K154" s="50">
        <f t="shared" si="29"/>
        <v>0.022061035773816365</v>
      </c>
      <c r="L154" s="52">
        <f t="shared" si="21"/>
        <v>-0.2402918047912991</v>
      </c>
      <c r="M154" s="41"/>
      <c r="N154" s="42">
        <f t="shared" si="23"/>
        <v>212.04328418794626</v>
      </c>
      <c r="O154" s="43">
        <f t="shared" si="24"/>
        <v>492.8521752569358</v>
      </c>
    </row>
    <row r="155" spans="1:15" ht="16.5">
      <c r="A155" s="1">
        <v>37530</v>
      </c>
      <c r="B155" s="3">
        <v>11.256840226387675</v>
      </c>
      <c r="C155" s="11">
        <f t="shared" si="25"/>
        <v>0.015056673997632069</v>
      </c>
      <c r="D155" s="13">
        <f t="shared" si="26"/>
        <v>170.06459639832303</v>
      </c>
      <c r="E155" s="13">
        <f t="shared" si="30"/>
        <v>172.62520358483147</v>
      </c>
      <c r="F155" s="3">
        <v>5.685</v>
      </c>
      <c r="G155" s="63">
        <f t="shared" si="31"/>
        <v>-0.1086547507055504</v>
      </c>
      <c r="H155" s="59">
        <f t="shared" si="27"/>
        <v>170.06459639832303</v>
      </c>
      <c r="I155" s="59">
        <f t="shared" si="28"/>
        <v>151.5862700728232</v>
      </c>
      <c r="J155" s="29">
        <f t="shared" si="22"/>
        <v>324.21147365765466</v>
      </c>
      <c r="K155" s="50">
        <f t="shared" si="29"/>
        <v>-0.04679903835395914</v>
      </c>
      <c r="L155" s="52">
        <f t="shared" si="21"/>
        <v>-0.2681560528095159</v>
      </c>
      <c r="M155" s="41"/>
      <c r="N155" s="42">
        <f t="shared" si="23"/>
        <v>215.23595079135143</v>
      </c>
      <c r="O155" s="43">
        <f t="shared" si="24"/>
        <v>439.3014450197052</v>
      </c>
    </row>
    <row r="156" spans="1:15" ht="16.5">
      <c r="A156" s="1">
        <v>37561</v>
      </c>
      <c r="B156" s="3">
        <v>11.118005863595565</v>
      </c>
      <c r="C156" s="11">
        <f t="shared" si="25"/>
        <v>-0.012333333333332941</v>
      </c>
      <c r="D156" s="13">
        <f t="shared" si="26"/>
        <v>162.10573682882733</v>
      </c>
      <c r="E156" s="13">
        <f t="shared" si="30"/>
        <v>160.10643274127185</v>
      </c>
      <c r="F156" s="3">
        <v>6</v>
      </c>
      <c r="G156" s="63">
        <f t="shared" si="31"/>
        <v>0.05540897097625337</v>
      </c>
      <c r="H156" s="59">
        <f t="shared" si="27"/>
        <v>162.10573682882733</v>
      </c>
      <c r="I156" s="59">
        <f t="shared" si="28"/>
        <v>171.08784889586</v>
      </c>
      <c r="J156" s="29">
        <f t="shared" si="22"/>
        <v>331.19428163713184</v>
      </c>
      <c r="K156" s="50">
        <f t="shared" si="29"/>
        <v>0.021537818821460167</v>
      </c>
      <c r="L156" s="52">
        <f t="shared" si="21"/>
        <v>-0.2899637818166263</v>
      </c>
      <c r="M156" s="41"/>
      <c r="N156" s="42">
        <f t="shared" si="23"/>
        <v>212.58137406492483</v>
      </c>
      <c r="O156" s="43">
        <f t="shared" si="24"/>
        <v>463.6426860366282</v>
      </c>
    </row>
    <row r="157" spans="1:15" ht="16.5">
      <c r="A157" s="1">
        <v>37592</v>
      </c>
      <c r="B157" s="3">
        <v>11.239954966048098</v>
      </c>
      <c r="C157" s="11">
        <f t="shared" si="25"/>
        <v>0.010968612892338787</v>
      </c>
      <c r="D157" s="13">
        <f t="shared" si="26"/>
        <v>165.59714081856592</v>
      </c>
      <c r="E157" s="13">
        <f t="shared" si="30"/>
        <v>167.4135117522829</v>
      </c>
      <c r="F157" s="3">
        <v>6.327</v>
      </c>
      <c r="G157" s="63">
        <f t="shared" si="31"/>
        <v>0.05449999999999999</v>
      </c>
      <c r="H157" s="59">
        <f t="shared" si="27"/>
        <v>165.59714081856592</v>
      </c>
      <c r="I157" s="59">
        <f t="shared" si="28"/>
        <v>174.62218499317777</v>
      </c>
      <c r="J157" s="29">
        <f t="shared" si="22"/>
        <v>342.03569674546065</v>
      </c>
      <c r="K157" s="50">
        <f t="shared" si="29"/>
        <v>0.032734306446169426</v>
      </c>
      <c r="L157" s="52">
        <f t="shared" si="21"/>
        <v>-0.2751112227555046</v>
      </c>
      <c r="M157" s="41"/>
      <c r="N157" s="42">
        <f t="shared" si="23"/>
        <v>214.91309686516445</v>
      </c>
      <c r="O157" s="43">
        <f t="shared" si="24"/>
        <v>488.91121242562446</v>
      </c>
    </row>
    <row r="158" spans="1:15" ht="16.5">
      <c r="A158" s="1">
        <v>37623</v>
      </c>
      <c r="B158" s="3">
        <v>11.478224750839972</v>
      </c>
      <c r="C158" s="11">
        <f t="shared" si="25"/>
        <v>0.021198464363211694</v>
      </c>
      <c r="D158" s="13">
        <f t="shared" si="26"/>
        <v>171.01784837273033</v>
      </c>
      <c r="E158" s="13">
        <f t="shared" si="30"/>
        <v>174.6431641369328</v>
      </c>
      <c r="F158" s="3">
        <v>6.011</v>
      </c>
      <c r="G158" s="63">
        <f t="shared" si="31"/>
        <v>-0.04994468152362887</v>
      </c>
      <c r="H158" s="59">
        <f t="shared" si="27"/>
        <v>171.01784837273033</v>
      </c>
      <c r="I158" s="59">
        <f t="shared" si="28"/>
        <v>162.47641640089807</v>
      </c>
      <c r="J158" s="29">
        <f t="shared" si="22"/>
        <v>337.11958053783087</v>
      </c>
      <c r="K158" s="50">
        <f t="shared" si="29"/>
        <v>-0.014373108580208533</v>
      </c>
      <c r="L158" s="52">
        <f t="shared" si="21"/>
        <v>-0.25737606292421855</v>
      </c>
      <c r="M158" s="41"/>
      <c r="N158" s="42">
        <f t="shared" si="23"/>
        <v>219.4689244902481</v>
      </c>
      <c r="O158" s="43">
        <f t="shared" si="24"/>
        <v>464.4926976276954</v>
      </c>
    </row>
    <row r="159" spans="1:15" ht="16.5">
      <c r="A159" s="1">
        <v>37655</v>
      </c>
      <c r="B159" s="3">
        <v>11.53038144388891</v>
      </c>
      <c r="C159" s="11">
        <f t="shared" si="25"/>
        <v>0.0045439686171958454</v>
      </c>
      <c r="D159" s="13">
        <f t="shared" si="26"/>
        <v>168.55979026891544</v>
      </c>
      <c r="E159" s="13">
        <f t="shared" si="30"/>
        <v>169.3257206660185</v>
      </c>
      <c r="F159" s="3">
        <v>5.659</v>
      </c>
      <c r="G159" s="63">
        <f t="shared" si="31"/>
        <v>-0.05855930793545172</v>
      </c>
      <c r="H159" s="59">
        <f t="shared" si="27"/>
        <v>168.55979026891544</v>
      </c>
      <c r="I159" s="59">
        <f t="shared" si="28"/>
        <v>158.68904560502287</v>
      </c>
      <c r="J159" s="29">
        <f t="shared" si="22"/>
        <v>328.01476627104137</v>
      </c>
      <c r="K159" s="50">
        <f t="shared" si="29"/>
        <v>-0.027007669659127913</v>
      </c>
      <c r="L159" s="52">
        <f t="shared" si="21"/>
        <v>-0.23223509764080913</v>
      </c>
      <c r="M159" s="41"/>
      <c r="N159" s="42">
        <f t="shared" si="23"/>
        <v>220.46618439558148</v>
      </c>
      <c r="O159" s="43">
        <f t="shared" si="24"/>
        <v>437.2923267135465</v>
      </c>
    </row>
    <row r="160" spans="1:15" ht="16.5">
      <c r="A160" s="1">
        <v>37683</v>
      </c>
      <c r="B160" s="3">
        <v>11.72075965652149</v>
      </c>
      <c r="C160" s="11">
        <f t="shared" si="25"/>
        <v>0.016511007338224797</v>
      </c>
      <c r="D160" s="13">
        <f t="shared" si="26"/>
        <v>164.00738313552068</v>
      </c>
      <c r="E160" s="13">
        <f t="shared" si="30"/>
        <v>166.71531024199433</v>
      </c>
      <c r="F160" s="3">
        <v>5.251</v>
      </c>
      <c r="G160" s="63">
        <f t="shared" si="31"/>
        <v>-0.07209754373564226</v>
      </c>
      <c r="H160" s="59">
        <f t="shared" si="27"/>
        <v>164.00738313552068</v>
      </c>
      <c r="I160" s="59">
        <f t="shared" si="28"/>
        <v>152.18285365693924</v>
      </c>
      <c r="J160" s="29">
        <f t="shared" si="22"/>
        <v>318.8981638989336</v>
      </c>
      <c r="K160" s="50">
        <f t="shared" si="29"/>
        <v>-0.027793268198708587</v>
      </c>
      <c r="L160" s="52">
        <f t="shared" si="21"/>
        <v>-0.28968977069264057</v>
      </c>
      <c r="M160" s="41"/>
      <c r="N160" s="42">
        <f t="shared" si="23"/>
        <v>224.10630318396736</v>
      </c>
      <c r="O160" s="43">
        <f t="shared" si="24"/>
        <v>405.7646240630558</v>
      </c>
    </row>
    <row r="161" spans="1:15" ht="16.5">
      <c r="A161" s="1">
        <v>37712</v>
      </c>
      <c r="B161" s="3">
        <v>11.707298570779795</v>
      </c>
      <c r="C161" s="11">
        <f t="shared" si="25"/>
        <v>-0.0011484823625920947</v>
      </c>
      <c r="D161" s="13">
        <f t="shared" si="26"/>
        <v>159.4490819494668</v>
      </c>
      <c r="E161" s="13">
        <f t="shared" si="30"/>
        <v>159.26595749111632</v>
      </c>
      <c r="F161" s="3">
        <v>5.167</v>
      </c>
      <c r="G161" s="63">
        <f t="shared" si="31"/>
        <v>-0.015996952961340793</v>
      </c>
      <c r="H161" s="59">
        <f t="shared" si="27"/>
        <v>159.4490819494668</v>
      </c>
      <c r="I161" s="59">
        <f t="shared" si="28"/>
        <v>156.8983824857922</v>
      </c>
      <c r="J161" s="29">
        <f t="shared" si="22"/>
        <v>316.16433997690854</v>
      </c>
      <c r="K161" s="50">
        <f t="shared" si="29"/>
        <v>-0.008572717661966473</v>
      </c>
      <c r="L161" s="52">
        <f t="shared" si="21"/>
        <v>-0.28356733116617133</v>
      </c>
      <c r="M161" s="41"/>
      <c r="N161" s="42">
        <f t="shared" si="23"/>
        <v>223.84892104741485</v>
      </c>
      <c r="O161" s="43">
        <f t="shared" si="24"/>
        <v>399.27362645854294</v>
      </c>
    </row>
    <row r="162" spans="1:15" ht="16.5">
      <c r="A162" s="1">
        <v>37742</v>
      </c>
      <c r="B162" s="3">
        <v>11.79960315872287</v>
      </c>
      <c r="C162" s="11">
        <f t="shared" si="25"/>
        <v>0.007884362680683538</v>
      </c>
      <c r="D162" s="13">
        <f t="shared" si="26"/>
        <v>158.08216998845427</v>
      </c>
      <c r="E162" s="13">
        <f t="shared" si="30"/>
        <v>159.3285471499927</v>
      </c>
      <c r="F162" s="3">
        <v>5.671</v>
      </c>
      <c r="G162" s="63">
        <f t="shared" si="31"/>
        <v>0.09754209405844794</v>
      </c>
      <c r="H162" s="59">
        <f t="shared" si="27"/>
        <v>158.08216998845427</v>
      </c>
      <c r="I162" s="59">
        <f t="shared" si="28"/>
        <v>173.50183588243164</v>
      </c>
      <c r="J162" s="29">
        <f t="shared" si="22"/>
        <v>332.8303830324243</v>
      </c>
      <c r="K162" s="50">
        <f t="shared" si="29"/>
        <v>0.052713228369565684</v>
      </c>
      <c r="L162" s="52">
        <f t="shared" si="21"/>
        <v>-0.25955815453656034</v>
      </c>
      <c r="M162" s="41"/>
      <c r="N162" s="42">
        <f t="shared" si="23"/>
        <v>225.61382712663234</v>
      </c>
      <c r="O162" s="43">
        <f t="shared" si="24"/>
        <v>438.21961208561976</v>
      </c>
    </row>
    <row r="163" spans="1:15" ht="16.5">
      <c r="A163" s="1">
        <v>37774</v>
      </c>
      <c r="B163" s="3">
        <v>12.084208971547346</v>
      </c>
      <c r="C163" s="11">
        <f t="shared" si="25"/>
        <v>0.024119947848761345</v>
      </c>
      <c r="D163" s="13">
        <f t="shared" si="26"/>
        <v>166.41519151621216</v>
      </c>
      <c r="E163" s="13">
        <f t="shared" si="30"/>
        <v>170.4291172568248</v>
      </c>
      <c r="F163" s="3">
        <v>6.039</v>
      </c>
      <c r="G163" s="63">
        <f t="shared" si="31"/>
        <v>0.06489155351789798</v>
      </c>
      <c r="H163" s="59">
        <f t="shared" si="27"/>
        <v>166.41519151621216</v>
      </c>
      <c r="I163" s="59">
        <f t="shared" si="28"/>
        <v>177.2141318226777</v>
      </c>
      <c r="J163" s="29">
        <f t="shared" si="22"/>
        <v>347.64324907950254</v>
      </c>
      <c r="K163" s="50">
        <f t="shared" si="29"/>
        <v>0.04450575068332974</v>
      </c>
      <c r="L163" s="52">
        <f t="shared" si="21"/>
        <v>-0.20095327629525583</v>
      </c>
      <c r="M163" s="41"/>
      <c r="N163" s="42">
        <f t="shared" si="23"/>
        <v>231.05562087088614</v>
      </c>
      <c r="O163" s="43">
        <f t="shared" si="24"/>
        <v>466.65636349586623</v>
      </c>
    </row>
    <row r="164" spans="1:15" ht="16.5">
      <c r="A164" s="1">
        <v>37803</v>
      </c>
      <c r="B164" s="3">
        <v>12.057286800063949</v>
      </c>
      <c r="C164" s="11">
        <f t="shared" si="25"/>
        <v>-0.0022278803309994273</v>
      </c>
      <c r="D164" s="13">
        <f t="shared" si="26"/>
        <v>173.82162453975127</v>
      </c>
      <c r="E164" s="13">
        <f t="shared" si="30"/>
        <v>173.4343707613368</v>
      </c>
      <c r="F164" s="3">
        <v>6.015</v>
      </c>
      <c r="G164" s="63">
        <f t="shared" si="31"/>
        <v>-0.003974167908594142</v>
      </c>
      <c r="H164" s="59">
        <f t="shared" si="27"/>
        <v>173.82162453975127</v>
      </c>
      <c r="I164" s="59">
        <f t="shared" si="28"/>
        <v>173.1308282176857</v>
      </c>
      <c r="J164" s="29">
        <f t="shared" si="22"/>
        <v>346.5651989790225</v>
      </c>
      <c r="K164" s="50">
        <f t="shared" si="29"/>
        <v>-0.003101024119796694</v>
      </c>
      <c r="L164" s="52">
        <f t="shared" si="21"/>
        <v>-0.2104153147798647</v>
      </c>
      <c r="M164" s="41"/>
      <c r="N164" s="42">
        <f t="shared" si="23"/>
        <v>230.54085659778104</v>
      </c>
      <c r="O164" s="43">
        <f t="shared" si="24"/>
        <v>464.8017927517197</v>
      </c>
    </row>
    <row r="165" spans="1:15" ht="16.5">
      <c r="A165" s="1">
        <v>37834</v>
      </c>
      <c r="B165" s="3">
        <v>11.58999482360214</v>
      </c>
      <c r="C165" s="11">
        <f t="shared" si="25"/>
        <v>-0.03875598086124403</v>
      </c>
      <c r="D165" s="13">
        <f t="shared" si="26"/>
        <v>173.28259948951126</v>
      </c>
      <c r="E165" s="13">
        <f t="shared" si="30"/>
        <v>166.56686238010914</v>
      </c>
      <c r="F165" s="3">
        <v>6.303</v>
      </c>
      <c r="G165" s="63">
        <f t="shared" si="31"/>
        <v>0.047880299251870366</v>
      </c>
      <c r="H165" s="59">
        <f t="shared" si="27"/>
        <v>173.28259948951126</v>
      </c>
      <c r="I165" s="59">
        <f t="shared" si="28"/>
        <v>181.57942220821104</v>
      </c>
      <c r="J165" s="29">
        <f t="shared" si="22"/>
        <v>348.1462845883202</v>
      </c>
      <c r="K165" s="50">
        <f t="shared" si="29"/>
        <v>0.004562159195313216</v>
      </c>
      <c r="L165" s="52">
        <f t="shared" si="21"/>
        <v>-0.26667067672150124</v>
      </c>
      <c r="M165" s="41"/>
      <c r="N165" s="42">
        <f t="shared" si="23"/>
        <v>221.60601957174265</v>
      </c>
      <c r="O165" s="43">
        <f t="shared" si="24"/>
        <v>487.05664168147786</v>
      </c>
    </row>
    <row r="166" spans="1:15" ht="16.5">
      <c r="A166" s="1">
        <v>37865</v>
      </c>
      <c r="B166" s="3">
        <v>11.658563082362459</v>
      </c>
      <c r="C166" s="11">
        <f t="shared" si="25"/>
        <v>0.005916159567274775</v>
      </c>
      <c r="D166" s="13">
        <f t="shared" si="26"/>
        <v>174.0731422941601</v>
      </c>
      <c r="E166" s="13">
        <f t="shared" si="30"/>
        <v>175.10298678034928</v>
      </c>
      <c r="F166" s="3">
        <v>6.632</v>
      </c>
      <c r="G166" s="63">
        <f t="shared" si="31"/>
        <v>0.052197366333491944</v>
      </c>
      <c r="H166" s="59">
        <f t="shared" si="27"/>
        <v>174.0731422941601</v>
      </c>
      <c r="I166" s="59">
        <f t="shared" si="28"/>
        <v>183.15930187131048</v>
      </c>
      <c r="J166" s="29">
        <f t="shared" si="22"/>
        <v>358.2622886516598</v>
      </c>
      <c r="K166" s="50">
        <f t="shared" si="29"/>
        <v>0.0290567629503835</v>
      </c>
      <c r="L166" s="52">
        <f t="shared" si="21"/>
        <v>-0.275195740201519</v>
      </c>
      <c r="M166" s="41"/>
      <c r="N166" s="42">
        <f t="shared" si="23"/>
        <v>222.9170761445977</v>
      </c>
      <c r="O166" s="43">
        <f t="shared" si="24"/>
        <v>512.4797156324863</v>
      </c>
    </row>
    <row r="167" spans="1:15" ht="16.5">
      <c r="A167" s="1">
        <v>37895</v>
      </c>
      <c r="B167" s="3">
        <v>11.97789525887483</v>
      </c>
      <c r="C167" s="11">
        <f t="shared" si="25"/>
        <v>0.02739035456225894</v>
      </c>
      <c r="D167" s="13">
        <f t="shared" si="26"/>
        <v>179.1311443258299</v>
      </c>
      <c r="E167" s="13">
        <f t="shared" si="30"/>
        <v>184.03760988205755</v>
      </c>
      <c r="F167" s="3">
        <v>6.435</v>
      </c>
      <c r="G167" s="63">
        <f t="shared" si="31"/>
        <v>-0.029704463208685174</v>
      </c>
      <c r="H167" s="59">
        <f t="shared" si="27"/>
        <v>179.1311443258299</v>
      </c>
      <c r="I167" s="59">
        <f t="shared" si="28"/>
        <v>173.8101498396736</v>
      </c>
      <c r="J167" s="29">
        <f t="shared" si="22"/>
        <v>357.84775972173117</v>
      </c>
      <c r="K167" s="50">
        <f t="shared" si="29"/>
        <v>-0.0011570543232130982</v>
      </c>
      <c r="L167" s="52">
        <f t="shared" si="21"/>
        <v>-0.2847022762393336</v>
      </c>
      <c r="M167" s="41"/>
      <c r="N167" s="42">
        <f t="shared" si="23"/>
        <v>229.0228538981803</v>
      </c>
      <c r="O167" s="43">
        <f t="shared" si="24"/>
        <v>497.2567807742837</v>
      </c>
    </row>
    <row r="168" spans="1:15" ht="16.5">
      <c r="A168" s="1">
        <v>37928</v>
      </c>
      <c r="B168" s="3">
        <v>11.829004182709559</v>
      </c>
      <c r="C168" s="11">
        <f t="shared" si="25"/>
        <v>-0.012430487405953226</v>
      </c>
      <c r="D168" s="13">
        <f t="shared" si="26"/>
        <v>178.92387986086558</v>
      </c>
      <c r="E168" s="13">
        <f t="shared" si="30"/>
        <v>176.6997688256308</v>
      </c>
      <c r="F168" s="3">
        <v>7.043</v>
      </c>
      <c r="G168" s="63">
        <f t="shared" si="31"/>
        <v>0.09448329448329457</v>
      </c>
      <c r="H168" s="59">
        <f t="shared" si="27"/>
        <v>178.92387986086558</v>
      </c>
      <c r="I168" s="59">
        <f t="shared" si="28"/>
        <v>195.82919749185336</v>
      </c>
      <c r="J168" s="29">
        <f t="shared" si="22"/>
        <v>372.52896631748416</v>
      </c>
      <c r="K168" s="50">
        <f t="shared" si="29"/>
        <v>0.04102640353867065</v>
      </c>
      <c r="L168" s="52">
        <f t="shared" si="21"/>
        <v>-0.3291601604087388</v>
      </c>
      <c r="M168" s="41"/>
      <c r="N168" s="42">
        <f t="shared" si="23"/>
        <v>226.1759881971235</v>
      </c>
      <c r="O168" s="43">
        <f t="shared" si="24"/>
        <v>544.2392396259953</v>
      </c>
    </row>
    <row r="169" spans="1:15" ht="16.5">
      <c r="A169" s="1">
        <v>37956</v>
      </c>
      <c r="B169" s="3">
        <v>11.858390579321126</v>
      </c>
      <c r="C169" s="11">
        <f t="shared" si="25"/>
        <v>0.002484266313348789</v>
      </c>
      <c r="D169" s="13">
        <f t="shared" si="26"/>
        <v>186.26448315874208</v>
      </c>
      <c r="E169" s="13">
        <f t="shared" si="30"/>
        <v>186.72721373962668</v>
      </c>
      <c r="F169" s="3">
        <v>7.061</v>
      </c>
      <c r="G169" s="63">
        <f t="shared" si="31"/>
        <v>0.0025557290927161426</v>
      </c>
      <c r="H169" s="59">
        <f t="shared" si="27"/>
        <v>186.26448315874208</v>
      </c>
      <c r="I169" s="59">
        <f t="shared" si="28"/>
        <v>186.7405247172906</v>
      </c>
      <c r="J169" s="29">
        <f t="shared" si="22"/>
        <v>373.4677384569173</v>
      </c>
      <c r="K169" s="50">
        <f t="shared" si="29"/>
        <v>0.0025199977030324863</v>
      </c>
      <c r="L169" s="52">
        <f t="shared" si="21"/>
        <v>-0.32977138180382043</v>
      </c>
      <c r="M169" s="41"/>
      <c r="N169" s="42">
        <f t="shared" si="23"/>
        <v>226.73786958549002</v>
      </c>
      <c r="O169" s="43">
        <f t="shared" si="24"/>
        <v>545.6301676841051</v>
      </c>
    </row>
    <row r="170" spans="1:15" ht="16.5">
      <c r="A170" s="1">
        <v>37988</v>
      </c>
      <c r="B170" s="3">
        <v>11.960263420907895</v>
      </c>
      <c r="C170" s="11">
        <f t="shared" si="25"/>
        <v>0.008590781430695676</v>
      </c>
      <c r="D170" s="13">
        <f t="shared" si="26"/>
        <v>186.73386922845864</v>
      </c>
      <c r="E170" s="13">
        <f t="shared" si="30"/>
        <v>188.33805908470842</v>
      </c>
      <c r="F170" s="3">
        <v>7.145</v>
      </c>
      <c r="G170" s="63">
        <f t="shared" si="31"/>
        <v>0.011896331964310952</v>
      </c>
      <c r="H170" s="59">
        <f t="shared" si="27"/>
        <v>186.73386922845864</v>
      </c>
      <c r="I170" s="59">
        <f t="shared" si="28"/>
        <v>188.95531732578064</v>
      </c>
      <c r="J170" s="29">
        <f t="shared" si="22"/>
        <v>377.29337641048903</v>
      </c>
      <c r="K170" s="50">
        <f t="shared" si="29"/>
        <v>0.010243556697503238</v>
      </c>
      <c r="L170" s="52">
        <f t="shared" si="21"/>
        <v>-0.33919534429007947</v>
      </c>
      <c r="M170" s="41"/>
      <c r="N170" s="42">
        <f t="shared" si="23"/>
        <v>228.6857250651605</v>
      </c>
      <c r="O170" s="43">
        <f t="shared" si="24"/>
        <v>552.1211652886179</v>
      </c>
    </row>
    <row r="171" spans="1:15" ht="16.5">
      <c r="A171" s="1">
        <v>38019</v>
      </c>
      <c r="B171" s="3">
        <v>12.086429017026889</v>
      </c>
      <c r="C171" s="11">
        <f t="shared" si="25"/>
        <v>0.010548730548730451</v>
      </c>
      <c r="D171" s="13">
        <f t="shared" si="26"/>
        <v>188.64668820524452</v>
      </c>
      <c r="E171" s="13">
        <f t="shared" si="30"/>
        <v>190.636671288032</v>
      </c>
      <c r="F171" s="3">
        <v>7.538</v>
      </c>
      <c r="G171" s="63">
        <f t="shared" si="31"/>
        <v>0.055003498950315005</v>
      </c>
      <c r="H171" s="59">
        <f t="shared" si="27"/>
        <v>188.64668820524452</v>
      </c>
      <c r="I171" s="59">
        <f t="shared" si="28"/>
        <v>199.02291612192207</v>
      </c>
      <c r="J171" s="29">
        <f t="shared" si="22"/>
        <v>389.65958740995404</v>
      </c>
      <c r="K171" s="50">
        <f t="shared" si="29"/>
        <v>0.0327761147495226</v>
      </c>
      <c r="L171" s="52">
        <f t="shared" si="21"/>
        <v>-0.3235888458470784</v>
      </c>
      <c r="M171" s="41"/>
      <c r="N171" s="42">
        <f t="shared" si="23"/>
        <v>231.09806915921394</v>
      </c>
      <c r="O171" s="43">
        <f t="shared" si="24"/>
        <v>582.4897612240171</v>
      </c>
    </row>
    <row r="172" spans="1:15" ht="16.5">
      <c r="A172" s="1">
        <v>38047</v>
      </c>
      <c r="B172" s="3">
        <v>12.20245233430387</v>
      </c>
      <c r="C172" s="11">
        <f t="shared" si="25"/>
        <v>0.00959947037404784</v>
      </c>
      <c r="D172" s="13">
        <f t="shared" si="26"/>
        <v>194.82979370497702</v>
      </c>
      <c r="E172" s="13">
        <f t="shared" si="30"/>
        <v>196.7000565376298</v>
      </c>
      <c r="F172" s="3">
        <v>7.828</v>
      </c>
      <c r="G172" s="63">
        <f t="shared" si="31"/>
        <v>0.03847174316794906</v>
      </c>
      <c r="H172" s="59">
        <f t="shared" si="27"/>
        <v>194.82979370497702</v>
      </c>
      <c r="I172" s="59">
        <f t="shared" si="28"/>
        <v>202.3252354898594</v>
      </c>
      <c r="J172" s="29">
        <f t="shared" si="22"/>
        <v>399.0252920274892</v>
      </c>
      <c r="K172" s="50">
        <f t="shared" si="29"/>
        <v>0.024035606770998388</v>
      </c>
      <c r="L172" s="52">
        <f t="shared" si="21"/>
        <v>-0.3142891488878216</v>
      </c>
      <c r="M172" s="41"/>
      <c r="N172" s="42">
        <f t="shared" si="23"/>
        <v>233.31648822760746</v>
      </c>
      <c r="O172" s="43">
        <f t="shared" si="24"/>
        <v>604.8991577157875</v>
      </c>
    </row>
    <row r="173" spans="1:15" ht="16.5">
      <c r="A173" s="1">
        <v>38078</v>
      </c>
      <c r="B173" s="3">
        <v>12.274466807096488</v>
      </c>
      <c r="C173" s="11">
        <f t="shared" si="25"/>
        <v>0.005901639344262611</v>
      </c>
      <c r="D173" s="13">
        <f t="shared" si="26"/>
        <v>199.5126460137446</v>
      </c>
      <c r="E173" s="13">
        <f t="shared" si="30"/>
        <v>200.69009769513724</v>
      </c>
      <c r="F173" s="3">
        <v>7.708</v>
      </c>
      <c r="G173" s="63">
        <f t="shared" si="31"/>
        <v>-0.015329586101175281</v>
      </c>
      <c r="H173" s="59">
        <f t="shared" si="27"/>
        <v>199.5126460137446</v>
      </c>
      <c r="I173" s="59">
        <f t="shared" si="28"/>
        <v>196.45419972840358</v>
      </c>
      <c r="J173" s="29">
        <f t="shared" si="22"/>
        <v>397.1442974235408</v>
      </c>
      <c r="K173" s="50">
        <f t="shared" si="29"/>
        <v>-0.004713973378456343</v>
      </c>
      <c r="L173" s="52">
        <f t="shared" si="21"/>
        <v>-0.31795965745525206</v>
      </c>
      <c r="M173" s="41"/>
      <c r="N173" s="42">
        <f t="shared" si="23"/>
        <v>234.6934379941967</v>
      </c>
      <c r="O173" s="43">
        <f t="shared" si="24"/>
        <v>595.626303995055</v>
      </c>
    </row>
    <row r="174" spans="1:15" ht="16.5">
      <c r="A174" s="1">
        <v>38110</v>
      </c>
      <c r="B174" s="3">
        <v>11.996410926036118</v>
      </c>
      <c r="C174" s="11">
        <f t="shared" si="25"/>
        <v>-0.022653194263363978</v>
      </c>
      <c r="D174" s="13">
        <f t="shared" si="26"/>
        <v>198.5721487117704</v>
      </c>
      <c r="E174" s="13">
        <f t="shared" si="30"/>
        <v>194.07385525170906</v>
      </c>
      <c r="F174" s="3">
        <v>7.694</v>
      </c>
      <c r="G174" s="63">
        <f t="shared" si="31"/>
        <v>-0.0018162947586922982</v>
      </c>
      <c r="H174" s="59">
        <f t="shared" si="27"/>
        <v>198.5721487117704</v>
      </c>
      <c r="I174" s="59">
        <f t="shared" si="28"/>
        <v>198.21148315884295</v>
      </c>
      <c r="J174" s="29">
        <f t="shared" si="22"/>
        <v>392.285338410552</v>
      </c>
      <c r="K174" s="50">
        <f t="shared" si="29"/>
        <v>-0.01223474451102817</v>
      </c>
      <c r="L174" s="52">
        <f t="shared" si="21"/>
        <v>-0.2848650096308778</v>
      </c>
      <c r="M174" s="41"/>
      <c r="N174" s="42">
        <f t="shared" si="23"/>
        <v>229.37688195097738</v>
      </c>
      <c r="O174" s="43">
        <f t="shared" si="24"/>
        <v>594.5444710609695</v>
      </c>
    </row>
    <row r="175" spans="1:15" ht="16.5">
      <c r="A175" s="1">
        <v>38139</v>
      </c>
      <c r="B175" s="3">
        <v>11.908393237067374</v>
      </c>
      <c r="C175" s="11">
        <f t="shared" si="25"/>
        <v>-0.007337001834250028</v>
      </c>
      <c r="D175" s="13">
        <f t="shared" si="26"/>
        <v>196.142669205276</v>
      </c>
      <c r="E175" s="13">
        <f t="shared" si="30"/>
        <v>194.7035700815422</v>
      </c>
      <c r="F175" s="3">
        <v>7.514</v>
      </c>
      <c r="G175" s="63">
        <f t="shared" si="31"/>
        <v>-0.023394853132310853</v>
      </c>
      <c r="H175" s="59">
        <f t="shared" si="27"/>
        <v>196.142669205276</v>
      </c>
      <c r="I175" s="59">
        <f t="shared" si="28"/>
        <v>191.55394026623915</v>
      </c>
      <c r="J175" s="29">
        <f t="shared" si="22"/>
        <v>386.25751034778136</v>
      </c>
      <c r="K175" s="50">
        <f t="shared" si="29"/>
        <v>-0.015365927483280396</v>
      </c>
      <c r="L175" s="52">
        <f t="shared" si="21"/>
        <v>-0.27464634702032054</v>
      </c>
      <c r="M175" s="41"/>
      <c r="N175" s="42">
        <f t="shared" si="23"/>
        <v>227.6939433473685</v>
      </c>
      <c r="O175" s="43">
        <f t="shared" si="24"/>
        <v>580.6351904798707</v>
      </c>
    </row>
    <row r="176" spans="1:15" ht="16.5">
      <c r="A176" s="1">
        <v>38169</v>
      </c>
      <c r="B176" s="3">
        <v>11.968405297727895</v>
      </c>
      <c r="C176" s="11">
        <f t="shared" si="25"/>
        <v>0.0050394758945077845</v>
      </c>
      <c r="D176" s="13">
        <f t="shared" si="26"/>
        <v>193.12875517389068</v>
      </c>
      <c r="E176" s="13">
        <f t="shared" si="30"/>
        <v>194.10202288012582</v>
      </c>
      <c r="F176" s="3">
        <v>7.699</v>
      </c>
      <c r="G176" s="63">
        <f t="shared" si="31"/>
        <v>0.024620708011711418</v>
      </c>
      <c r="H176" s="59">
        <f t="shared" si="27"/>
        <v>193.12875517389068</v>
      </c>
      <c r="I176" s="59">
        <f t="shared" si="28"/>
        <v>197.88372186369233</v>
      </c>
      <c r="J176" s="29">
        <f t="shared" si="22"/>
        <v>391.98574474381815</v>
      </c>
      <c r="K176" s="50">
        <f t="shared" si="29"/>
        <v>0.014830091953109605</v>
      </c>
      <c r="L176" s="52">
        <f t="shared" si="21"/>
        <v>-0.27396030253167086</v>
      </c>
      <c r="M176" s="41"/>
      <c r="N176" s="42">
        <f t="shared" si="23"/>
        <v>228.841401486193</v>
      </c>
      <c r="O176" s="43">
        <f t="shared" si="24"/>
        <v>594.930839966</v>
      </c>
    </row>
    <row r="177" spans="1:15" ht="16.5">
      <c r="A177" s="1">
        <v>38201</v>
      </c>
      <c r="B177" s="3">
        <v>12.076226966714616</v>
      </c>
      <c r="C177" s="11">
        <f t="shared" si="25"/>
        <v>0.009008858432224934</v>
      </c>
      <c r="D177" s="13">
        <f t="shared" si="26"/>
        <v>195.99287237190907</v>
      </c>
      <c r="E177" s="13">
        <f t="shared" si="30"/>
        <v>197.75854441283275</v>
      </c>
      <c r="F177" s="3">
        <v>7.421</v>
      </c>
      <c r="G177" s="63">
        <f t="shared" si="31"/>
        <v>-0.036108585530588336</v>
      </c>
      <c r="H177" s="59">
        <f t="shared" si="27"/>
        <v>195.99287237190907</v>
      </c>
      <c r="I177" s="59">
        <f t="shared" si="28"/>
        <v>188.9158469764823</v>
      </c>
      <c r="J177" s="29">
        <f t="shared" si="22"/>
        <v>386.674391389315</v>
      </c>
      <c r="K177" s="50">
        <f t="shared" si="29"/>
        <v>-0.013549863549181756</v>
      </c>
      <c r="L177" s="52">
        <f t="shared" si="21"/>
        <v>-0.2628548521932899</v>
      </c>
      <c r="M177" s="41"/>
      <c r="N177" s="42">
        <f t="shared" si="23"/>
        <v>230.9030012756141</v>
      </c>
      <c r="O177" s="43">
        <f t="shared" si="24"/>
        <v>573.4487288463029</v>
      </c>
    </row>
    <row r="178" spans="1:15" ht="16.5">
      <c r="A178" s="1">
        <v>38231</v>
      </c>
      <c r="B178" s="3">
        <v>12.282174993901531</v>
      </c>
      <c r="C178" s="11">
        <f t="shared" si="25"/>
        <v>0.017054004347099826</v>
      </c>
      <c r="D178" s="13">
        <f t="shared" si="26"/>
        <v>193.3371956946575</v>
      </c>
      <c r="E178" s="13">
        <f t="shared" si="30"/>
        <v>196.6343690704903</v>
      </c>
      <c r="F178" s="3">
        <v>7.371</v>
      </c>
      <c r="G178" s="63">
        <f t="shared" si="31"/>
        <v>-0.006737636437137828</v>
      </c>
      <c r="H178" s="59">
        <f t="shared" si="27"/>
        <v>193.3371956946575</v>
      </c>
      <c r="I178" s="59">
        <f t="shared" si="28"/>
        <v>192.03455996029112</v>
      </c>
      <c r="J178" s="29">
        <f t="shared" si="22"/>
        <v>388.66892903078144</v>
      </c>
      <c r="K178" s="50">
        <f t="shared" si="29"/>
        <v>0.005158183954981037</v>
      </c>
      <c r="L178" s="52">
        <f t="shared" si="21"/>
        <v>-0.25100472020300274</v>
      </c>
      <c r="M178" s="41"/>
      <c r="N178" s="42">
        <f t="shared" si="23"/>
        <v>234.84082206312684</v>
      </c>
      <c r="O178" s="43">
        <f t="shared" si="24"/>
        <v>569.5850397959977</v>
      </c>
    </row>
    <row r="179" spans="1:15" ht="16.5">
      <c r="A179" s="1">
        <v>38261</v>
      </c>
      <c r="B179" s="3">
        <v>12.300346878653313</v>
      </c>
      <c r="C179" s="11">
        <f t="shared" si="25"/>
        <v>0.0014795331251024075</v>
      </c>
      <c r="D179" s="13">
        <f t="shared" si="26"/>
        <v>194.33446451539072</v>
      </c>
      <c r="E179" s="13">
        <f t="shared" si="30"/>
        <v>194.6219887929903</v>
      </c>
      <c r="F179" s="3">
        <v>7.641</v>
      </c>
      <c r="G179" s="63">
        <f t="shared" si="31"/>
        <v>0.03663003663003657</v>
      </c>
      <c r="H179" s="59">
        <f t="shared" si="27"/>
        <v>194.33446451539072</v>
      </c>
      <c r="I179" s="59">
        <f t="shared" si="28"/>
        <v>201.452943069068</v>
      </c>
      <c r="J179" s="29">
        <f t="shared" si="22"/>
        <v>396.0749318620583</v>
      </c>
      <c r="K179" s="50">
        <f t="shared" si="29"/>
        <v>0.019054784877569456</v>
      </c>
      <c r="L179" s="52">
        <f t="shared" si="21"/>
        <v>-0.2297008051559361</v>
      </c>
      <c r="M179" s="41"/>
      <c r="N179" s="42">
        <f t="shared" si="23"/>
        <v>235.18827683849554</v>
      </c>
      <c r="O179" s="43">
        <f t="shared" si="24"/>
        <v>590.4489606676459</v>
      </c>
    </row>
    <row r="180" spans="1:15" ht="16.5">
      <c r="A180" s="1">
        <v>38292</v>
      </c>
      <c r="B180" s="3">
        <v>12.409378187164025</v>
      </c>
      <c r="C180" s="11">
        <f t="shared" si="25"/>
        <v>0.008864084044648432</v>
      </c>
      <c r="D180" s="13">
        <f t="shared" si="26"/>
        <v>198.03746593102915</v>
      </c>
      <c r="E180" s="13">
        <f t="shared" si="30"/>
        <v>199.79288667303098</v>
      </c>
      <c r="F180" s="3">
        <v>7.67</v>
      </c>
      <c r="G180" s="63">
        <f t="shared" si="31"/>
        <v>0.0037953147493783425</v>
      </c>
      <c r="H180" s="59">
        <f t="shared" si="27"/>
        <v>198.03746593102915</v>
      </c>
      <c r="I180" s="59">
        <f t="shared" si="28"/>
        <v>198.7890804464067</v>
      </c>
      <c r="J180" s="29">
        <f t="shared" si="22"/>
        <v>398.58196711943765</v>
      </c>
      <c r="K180" s="50">
        <f t="shared" si="29"/>
        <v>0.006329699397013307</v>
      </c>
      <c r="L180" s="52">
        <f t="shared" si="21"/>
        <v>-0.25911015963372724</v>
      </c>
      <c r="M180" s="41"/>
      <c r="N180" s="42">
        <f t="shared" si="23"/>
        <v>237.273005490708</v>
      </c>
      <c r="O180" s="43">
        <f t="shared" si="24"/>
        <v>592.6899003168229</v>
      </c>
    </row>
    <row r="181" spans="1:15" ht="16.5">
      <c r="A181" s="1">
        <v>38322</v>
      </c>
      <c r="B181" s="3">
        <v>12.330633353239616</v>
      </c>
      <c r="C181" s="11">
        <f t="shared" si="25"/>
        <v>-0.006345590628051037</v>
      </c>
      <c r="D181" s="13">
        <f t="shared" si="26"/>
        <v>199.29098355971882</v>
      </c>
      <c r="E181" s="13">
        <f t="shared" si="30"/>
        <v>198.02636456218718</v>
      </c>
      <c r="F181" s="3">
        <v>7.968</v>
      </c>
      <c r="G181" s="63">
        <f t="shared" si="31"/>
        <v>0.03885267275097784</v>
      </c>
      <c r="H181" s="59">
        <f t="shared" si="27"/>
        <v>199.29098355971882</v>
      </c>
      <c r="I181" s="59">
        <f t="shared" si="28"/>
        <v>207.0339709261851</v>
      </c>
      <c r="J181" s="29">
        <f t="shared" si="22"/>
        <v>405.0603354883723</v>
      </c>
      <c r="K181" s="50">
        <f t="shared" si="29"/>
        <v>0.01625354106146341</v>
      </c>
      <c r="L181" s="52">
        <f t="shared" si="21"/>
        <v>-0.2515193565195065</v>
      </c>
      <c r="M181" s="41"/>
      <c r="N181" s="42">
        <f t="shared" si="23"/>
        <v>235.76736813077665</v>
      </c>
      <c r="O181" s="43">
        <f t="shared" si="24"/>
        <v>615.7174870566422</v>
      </c>
    </row>
    <row r="182" spans="1:15" ht="16.5">
      <c r="A182" s="1">
        <v>38356</v>
      </c>
      <c r="B182" s="3">
        <v>12.429569170221564</v>
      </c>
      <c r="C182" s="11">
        <f t="shared" si="25"/>
        <v>0.00802357949893584</v>
      </c>
      <c r="D182" s="13">
        <f t="shared" si="26"/>
        <v>202.53016774418614</v>
      </c>
      <c r="E182" s="13">
        <f t="shared" si="30"/>
        <v>204.15518464601442</v>
      </c>
      <c r="F182" s="3">
        <v>8.106</v>
      </c>
      <c r="G182" s="63">
        <f t="shared" si="31"/>
        <v>0.01731927710843372</v>
      </c>
      <c r="H182" s="59">
        <f t="shared" si="27"/>
        <v>202.53016774418614</v>
      </c>
      <c r="I182" s="59">
        <f t="shared" si="28"/>
        <v>206.03784384216524</v>
      </c>
      <c r="J182" s="29">
        <f t="shared" si="22"/>
        <v>410.19302848817966</v>
      </c>
      <c r="K182" s="50">
        <f t="shared" si="29"/>
        <v>0.012671428303684687</v>
      </c>
      <c r="L182" s="52">
        <f aca="true" t="shared" si="32" ref="L182:L217">CORREL(C147:C182,G147:G182)</f>
        <v>-0.24110254708847018</v>
      </c>
      <c r="M182" s="41"/>
      <c r="N182" s="42">
        <f t="shared" si="23"/>
        <v>237.6590663522288</v>
      </c>
      <c r="O182" s="43">
        <f t="shared" si="24"/>
        <v>626.3812688354845</v>
      </c>
    </row>
    <row r="183" spans="1:15" ht="16.5">
      <c r="A183" s="1">
        <v>38384</v>
      </c>
      <c r="B183" s="3">
        <v>12.51780376618302</v>
      </c>
      <c r="C183" s="11">
        <f t="shared" si="25"/>
        <v>0.007098765432099308</v>
      </c>
      <c r="D183" s="13">
        <f t="shared" si="26"/>
        <v>205.09651424408983</v>
      </c>
      <c r="E183" s="13">
        <f t="shared" si="30"/>
        <v>206.55244628964985</v>
      </c>
      <c r="F183" s="3">
        <v>8.372</v>
      </c>
      <c r="G183" s="63">
        <f t="shared" si="31"/>
        <v>0.03281519861830743</v>
      </c>
      <c r="H183" s="59">
        <f t="shared" si="27"/>
        <v>205.09651424408983</v>
      </c>
      <c r="I183" s="59">
        <f t="shared" si="28"/>
        <v>211.82679709493215</v>
      </c>
      <c r="J183" s="29">
        <f t="shared" si="22"/>
        <v>418.37924338458197</v>
      </c>
      <c r="K183" s="50">
        <f t="shared" si="29"/>
        <v>0.019956982025203296</v>
      </c>
      <c r="L183" s="52">
        <f t="shared" si="32"/>
        <v>-0.24456017146508482</v>
      </c>
      <c r="M183" s="41"/>
      <c r="N183" s="42">
        <f t="shared" si="23"/>
        <v>239.346152317075</v>
      </c>
      <c r="O183" s="43">
        <f t="shared" si="24"/>
        <v>646.9360945831083</v>
      </c>
    </row>
    <row r="184" spans="1:15" ht="16.5">
      <c r="A184" s="1">
        <v>38412</v>
      </c>
      <c r="B184" s="3">
        <v>12.454105158705728</v>
      </c>
      <c r="C184" s="11">
        <f t="shared" si="25"/>
        <v>-0.005088640840446351</v>
      </c>
      <c r="D184" s="13">
        <f t="shared" si="26"/>
        <v>209.18962169229098</v>
      </c>
      <c r="E184" s="13">
        <f t="shared" si="30"/>
        <v>208.12513083995006</v>
      </c>
      <c r="F184" s="3">
        <v>8.751</v>
      </c>
      <c r="G184" s="63">
        <f t="shared" si="31"/>
        <v>0.04526994744386043</v>
      </c>
      <c r="H184" s="59">
        <f t="shared" si="27"/>
        <v>209.18962169229098</v>
      </c>
      <c r="I184" s="59">
        <f t="shared" si="28"/>
        <v>218.65962487210206</v>
      </c>
      <c r="J184" s="29">
        <f t="shared" si="22"/>
        <v>426.7847557120521</v>
      </c>
      <c r="K184" s="50">
        <f t="shared" si="29"/>
        <v>0.020090653301707048</v>
      </c>
      <c r="L184" s="52">
        <f t="shared" si="32"/>
        <v>-0.2580932858121252</v>
      </c>
      <c r="M184" s="41"/>
      <c r="N184" s="42">
        <f t="shared" si="23"/>
        <v>238.12820571139062</v>
      </c>
      <c r="O184" s="43">
        <f t="shared" si="24"/>
        <v>676.2228575844221</v>
      </c>
    </row>
    <row r="185" spans="1:15" ht="16.5">
      <c r="A185" s="1">
        <v>38443</v>
      </c>
      <c r="B185" s="3">
        <v>12.384242169859661</v>
      </c>
      <c r="C185" s="11">
        <f t="shared" si="25"/>
        <v>-0.005609635373700931</v>
      </c>
      <c r="D185" s="13">
        <f t="shared" si="26"/>
        <v>213.39237785602606</v>
      </c>
      <c r="E185" s="13">
        <f t="shared" si="30"/>
        <v>212.19532442472672</v>
      </c>
      <c r="F185" s="3">
        <v>8.687</v>
      </c>
      <c r="G185" s="63">
        <f t="shared" si="31"/>
        <v>-0.007313449891440985</v>
      </c>
      <c r="H185" s="59">
        <f t="shared" si="27"/>
        <v>213.39237785602606</v>
      </c>
      <c r="I185" s="59">
        <f t="shared" si="28"/>
        <v>211.83174339336057</v>
      </c>
      <c r="J185" s="29">
        <f t="shared" si="22"/>
        <v>424.0270678180873</v>
      </c>
      <c r="K185" s="50">
        <f t="shared" si="29"/>
        <v>-0.006461542632571009</v>
      </c>
      <c r="L185" s="52">
        <f t="shared" si="32"/>
        <v>-0.22659361786539645</v>
      </c>
      <c r="M185" s="41"/>
      <c r="N185" s="42">
        <f t="shared" si="23"/>
        <v>236.79239330515605</v>
      </c>
      <c r="O185" s="43">
        <f t="shared" si="24"/>
        <v>671.2773356000314</v>
      </c>
    </row>
    <row r="186" spans="1:15" ht="16.5">
      <c r="A186" s="1">
        <v>38474</v>
      </c>
      <c r="B186" s="3">
        <v>12.571228404712363</v>
      </c>
      <c r="C186" s="11">
        <f t="shared" si="25"/>
        <v>0.01509872241579565</v>
      </c>
      <c r="D186" s="13">
        <f t="shared" si="26"/>
        <v>212.01353390904364</v>
      </c>
      <c r="E186" s="13">
        <f t="shared" si="30"/>
        <v>215.21466740592817</v>
      </c>
      <c r="F186" s="3">
        <v>8.391</v>
      </c>
      <c r="G186" s="63">
        <f t="shared" si="31"/>
        <v>-0.03407390353401628</v>
      </c>
      <c r="H186" s="59">
        <f t="shared" si="27"/>
        <v>212.01353390904364</v>
      </c>
      <c r="I186" s="59">
        <f t="shared" si="28"/>
        <v>204.789405206721</v>
      </c>
      <c r="J186" s="29">
        <f t="shared" si="22"/>
        <v>420.00407261264917</v>
      </c>
      <c r="K186" s="50">
        <f t="shared" si="29"/>
        <v>-0.009487590559110332</v>
      </c>
      <c r="L186" s="52">
        <f t="shared" si="32"/>
        <v>-0.2437007117778424</v>
      </c>
      <c r="M186" s="41"/>
      <c r="N186" s="42">
        <f t="shared" si="23"/>
        <v>240.36765592184253</v>
      </c>
      <c r="O186" s="43">
        <f t="shared" si="24"/>
        <v>648.4042964222244</v>
      </c>
    </row>
    <row r="187" spans="1:15" ht="16.5">
      <c r="A187" s="1">
        <v>38504</v>
      </c>
      <c r="B187" s="3">
        <v>12.735611907879571</v>
      </c>
      <c r="C187" s="11">
        <f t="shared" si="25"/>
        <v>0.013076168682575893</v>
      </c>
      <c r="D187" s="13">
        <f t="shared" si="26"/>
        <v>210.00203630632458</v>
      </c>
      <c r="E187" s="13">
        <f t="shared" si="30"/>
        <v>212.74805835675053</v>
      </c>
      <c r="F187" s="3">
        <v>8.917</v>
      </c>
      <c r="G187" s="63">
        <f t="shared" si="31"/>
        <v>0.06268621141699438</v>
      </c>
      <c r="H187" s="59">
        <f t="shared" si="27"/>
        <v>210.00203630632458</v>
      </c>
      <c r="I187" s="59">
        <f t="shared" si="28"/>
        <v>223.16626835222218</v>
      </c>
      <c r="J187" s="29">
        <f t="shared" si="22"/>
        <v>435.9143267089727</v>
      </c>
      <c r="K187" s="50">
        <f t="shared" si="29"/>
        <v>0.03788119004978512</v>
      </c>
      <c r="L187" s="52">
        <f t="shared" si="32"/>
        <v>-0.2173065242416968</v>
      </c>
      <c r="M187" s="41"/>
      <c r="N187" s="42">
        <f t="shared" si="23"/>
        <v>243.51074393651191</v>
      </c>
      <c r="O187" s="43">
        <f t="shared" si="24"/>
        <v>689.0503052314355</v>
      </c>
    </row>
    <row r="188" spans="1:15" ht="16.5">
      <c r="A188" s="1">
        <v>38534</v>
      </c>
      <c r="B188" s="3">
        <v>12.733557114089985</v>
      </c>
      <c r="C188" s="11">
        <f t="shared" si="25"/>
        <v>-0.00016134236850566842</v>
      </c>
      <c r="D188" s="13">
        <f t="shared" si="26"/>
        <v>217.95716335448634</v>
      </c>
      <c r="E188" s="13">
        <f t="shared" si="30"/>
        <v>217.92199762951796</v>
      </c>
      <c r="F188" s="3">
        <v>9.294</v>
      </c>
      <c r="G188" s="63">
        <f t="shared" si="31"/>
        <v>0.04227879331613779</v>
      </c>
      <c r="H188" s="59">
        <f t="shared" si="27"/>
        <v>217.95716335448634</v>
      </c>
      <c r="I188" s="59">
        <f t="shared" si="28"/>
        <v>227.17212921572232</v>
      </c>
      <c r="J188" s="29">
        <f t="shared" si="22"/>
        <v>445.0941268452403</v>
      </c>
      <c r="K188" s="50">
        <f t="shared" si="29"/>
        <v>0.021058725473816018</v>
      </c>
      <c r="L188" s="52">
        <f t="shared" si="32"/>
        <v>-0.24049948143691302</v>
      </c>
      <c r="M188" s="41"/>
      <c r="N188" s="42">
        <f t="shared" si="23"/>
        <v>243.47145533632863</v>
      </c>
      <c r="O188" s="43">
        <f t="shared" si="24"/>
        <v>718.182520670737</v>
      </c>
    </row>
    <row r="189" spans="1:15" ht="16.5">
      <c r="A189" s="1">
        <v>38565</v>
      </c>
      <c r="B189" s="3">
        <v>12.62526948137859</v>
      </c>
      <c r="C189" s="11">
        <f t="shared" si="25"/>
        <v>-0.008504114894303354</v>
      </c>
      <c r="D189" s="13">
        <f t="shared" si="26"/>
        <v>222.54706342262014</v>
      </c>
      <c r="E189" s="13">
        <f t="shared" si="30"/>
        <v>220.65449762588437</v>
      </c>
      <c r="F189" s="3">
        <v>9.659</v>
      </c>
      <c r="G189" s="63">
        <f t="shared" si="31"/>
        <v>0.039272649020873705</v>
      </c>
      <c r="H189" s="59">
        <f t="shared" si="27"/>
        <v>222.54706342262014</v>
      </c>
      <c r="I189" s="59">
        <f t="shared" si="28"/>
        <v>231.2870761350428</v>
      </c>
      <c r="J189" s="29">
        <f t="shared" si="22"/>
        <v>451.9415737609272</v>
      </c>
      <c r="K189" s="50">
        <f t="shared" si="29"/>
        <v>0.015384267063285235</v>
      </c>
      <c r="L189" s="52">
        <f t="shared" si="32"/>
        <v>-0.28414357103796356</v>
      </c>
      <c r="M189" s="41"/>
      <c r="N189" s="42">
        <f t="shared" si="23"/>
        <v>241.40094610666523</v>
      </c>
      <c r="O189" s="43">
        <f t="shared" si="24"/>
        <v>746.3874507379652</v>
      </c>
    </row>
    <row r="190" spans="1:15" ht="16.5">
      <c r="A190" s="1">
        <v>38596</v>
      </c>
      <c r="B190" s="3">
        <v>12.806702987305236</v>
      </c>
      <c r="C190" s="11">
        <f t="shared" si="25"/>
        <v>0.014370664023785675</v>
      </c>
      <c r="D190" s="13">
        <f t="shared" si="26"/>
        <v>225.9707868804636</v>
      </c>
      <c r="E190" s="13">
        <f t="shared" si="30"/>
        <v>229.21813713791323</v>
      </c>
      <c r="F190" s="3">
        <v>9.908</v>
      </c>
      <c r="G190" s="63">
        <f t="shared" si="31"/>
        <v>0.025779066155916634</v>
      </c>
      <c r="H190" s="59">
        <f t="shared" si="27"/>
        <v>225.9707868804636</v>
      </c>
      <c r="I190" s="59">
        <f t="shared" si="28"/>
        <v>231.79610274475965</v>
      </c>
      <c r="J190" s="29">
        <f t="shared" si="22"/>
        <v>461.0142398826729</v>
      </c>
      <c r="K190" s="50">
        <f t="shared" si="29"/>
        <v>0.020074865089851245</v>
      </c>
      <c r="L190" s="52">
        <f t="shared" si="32"/>
        <v>-0.2919266133076206</v>
      </c>
      <c r="M190" s="41"/>
      <c r="N190" s="42">
        <f t="shared" si="23"/>
        <v>244.8700379981881</v>
      </c>
      <c r="O190" s="43">
        <f t="shared" si="24"/>
        <v>765.6286222084852</v>
      </c>
    </row>
    <row r="191" spans="1:15" ht="16.5">
      <c r="A191" s="1">
        <v>38628</v>
      </c>
      <c r="B191" s="3">
        <v>12.698259972268614</v>
      </c>
      <c r="C191" s="11">
        <f t="shared" si="25"/>
        <v>-0.008467676274222739</v>
      </c>
      <c r="D191" s="13">
        <f t="shared" si="26"/>
        <v>230.50711994133644</v>
      </c>
      <c r="E191" s="13">
        <f t="shared" si="30"/>
        <v>228.55526027076976</v>
      </c>
      <c r="F191" s="3">
        <v>10.35</v>
      </c>
      <c r="G191" s="63">
        <f t="shared" si="31"/>
        <v>0.044610415825595495</v>
      </c>
      <c r="H191" s="59">
        <f t="shared" si="27"/>
        <v>230.50711994133644</v>
      </c>
      <c r="I191" s="59">
        <f t="shared" si="28"/>
        <v>240.79013841267988</v>
      </c>
      <c r="J191" s="29">
        <f t="shared" si="22"/>
        <v>469.3453986834496</v>
      </c>
      <c r="K191" s="50">
        <f t="shared" si="29"/>
        <v>0.018071369775686314</v>
      </c>
      <c r="L191" s="52">
        <f t="shared" si="32"/>
        <v>-0.26978058556670814</v>
      </c>
      <c r="M191" s="41"/>
      <c r="N191" s="42">
        <f t="shared" si="23"/>
        <v>242.79655778716284</v>
      </c>
      <c r="O191" s="43">
        <f t="shared" si="24"/>
        <v>799.7836334131836</v>
      </c>
    </row>
    <row r="192" spans="1:15" ht="16.5">
      <c r="A192" s="1">
        <v>38657</v>
      </c>
      <c r="B192" s="3">
        <v>12.591902399828854</v>
      </c>
      <c r="C192" s="11">
        <f t="shared" si="25"/>
        <v>-0.008375759566431301</v>
      </c>
      <c r="D192" s="13">
        <f t="shared" si="26"/>
        <v>234.6726993417248</v>
      </c>
      <c r="E192" s="13">
        <f t="shared" si="30"/>
        <v>232.7071372352331</v>
      </c>
      <c r="F192" s="3">
        <v>9.862</v>
      </c>
      <c r="G192" s="63">
        <f t="shared" si="31"/>
        <v>-0.04714975845410624</v>
      </c>
      <c r="H192" s="59">
        <f t="shared" si="27"/>
        <v>234.6726993417248</v>
      </c>
      <c r="I192" s="59">
        <f t="shared" si="28"/>
        <v>223.60793825198937</v>
      </c>
      <c r="J192" s="29">
        <f t="shared" si="22"/>
        <v>456.31507548722243</v>
      </c>
      <c r="K192" s="50">
        <f t="shared" si="29"/>
        <v>-0.02776275901026889</v>
      </c>
      <c r="L192" s="52">
        <f t="shared" si="32"/>
        <v>-0.19510506474215947</v>
      </c>
      <c r="M192" s="41"/>
      <c r="N192" s="42">
        <f t="shared" si="23"/>
        <v>240.76295219558043</v>
      </c>
      <c r="O192" s="43">
        <f t="shared" si="24"/>
        <v>762.0740282822045</v>
      </c>
    </row>
    <row r="193" spans="1:15" ht="16.5">
      <c r="A193" s="1">
        <v>38687</v>
      </c>
      <c r="B193" s="3">
        <v>12.644038464750302</v>
      </c>
      <c r="C193" s="11">
        <f t="shared" si="25"/>
        <v>0.0041404438555811265</v>
      </c>
      <c r="D193" s="13">
        <f t="shared" si="26"/>
        <v>228.15753774361121</v>
      </c>
      <c r="E193" s="13">
        <f t="shared" si="30"/>
        <v>229.1022112188663</v>
      </c>
      <c r="F193" s="3">
        <v>10.41</v>
      </c>
      <c r="G193" s="63">
        <f t="shared" si="31"/>
        <v>0.055566822145609415</v>
      </c>
      <c r="H193" s="59">
        <f t="shared" si="27"/>
        <v>228.15753774361121</v>
      </c>
      <c r="I193" s="59">
        <f t="shared" si="28"/>
        <v>240.83552706459062</v>
      </c>
      <c r="J193" s="29">
        <f t="shared" si="22"/>
        <v>469.93773828345695</v>
      </c>
      <c r="K193" s="50">
        <f t="shared" si="29"/>
        <v>0.029853633000595393</v>
      </c>
      <c r="L193" s="52">
        <f t="shared" si="32"/>
        <v>-0.210096438455211</v>
      </c>
      <c r="M193" s="41"/>
      <c r="N193" s="42">
        <f t="shared" si="23"/>
        <v>241.75981768165022</v>
      </c>
      <c r="O193" s="43">
        <f t="shared" si="24"/>
        <v>804.4200602735499</v>
      </c>
    </row>
    <row r="194" spans="1:15" ht="16.5">
      <c r="A194" s="1">
        <v>38719</v>
      </c>
      <c r="B194" s="3">
        <v>12.773335905755506</v>
      </c>
      <c r="C194" s="11">
        <f t="shared" si="25"/>
        <v>0.010225960745505898</v>
      </c>
      <c r="D194" s="13">
        <f t="shared" si="26"/>
        <v>234.96886914172848</v>
      </c>
      <c r="E194" s="13">
        <f t="shared" si="30"/>
        <v>237.37165157398772</v>
      </c>
      <c r="F194" s="3">
        <v>10.73</v>
      </c>
      <c r="G194" s="63">
        <f t="shared" si="31"/>
        <v>0.030739673390970248</v>
      </c>
      <c r="H194" s="59">
        <f t="shared" si="27"/>
        <v>234.96886914172848</v>
      </c>
      <c r="I194" s="59">
        <f t="shared" si="28"/>
        <v>242.1917354361908</v>
      </c>
      <c r="J194" s="29">
        <f t="shared" si="22"/>
        <v>479.56338701017853</v>
      </c>
      <c r="K194" s="50">
        <f t="shared" si="29"/>
        <v>0.02048281706823805</v>
      </c>
      <c r="L194" s="52">
        <f t="shared" si="32"/>
        <v>-0.15102380811258126</v>
      </c>
      <c r="M194" s="41"/>
      <c r="N194" s="42">
        <f t="shared" si="23"/>
        <v>244.23204408710345</v>
      </c>
      <c r="O194" s="43">
        <f t="shared" si="24"/>
        <v>829.1476701955033</v>
      </c>
    </row>
    <row r="195" spans="1:15" ht="16.5">
      <c r="A195" s="1">
        <v>38749</v>
      </c>
      <c r="B195" s="3">
        <v>12.743305532360752</v>
      </c>
      <c r="C195" s="11">
        <f t="shared" si="25"/>
        <v>-0.0023510204081630725</v>
      </c>
      <c r="D195" s="13">
        <f t="shared" si="26"/>
        <v>239.78169350508927</v>
      </c>
      <c r="E195" s="13">
        <f t="shared" si="30"/>
        <v>239.2179618501549</v>
      </c>
      <c r="F195" s="3">
        <v>11.39</v>
      </c>
      <c r="G195" s="63">
        <f t="shared" si="31"/>
        <v>0.06150978564771669</v>
      </c>
      <c r="H195" s="59">
        <f t="shared" si="27"/>
        <v>239.78169350508927</v>
      </c>
      <c r="I195" s="59">
        <f t="shared" si="28"/>
        <v>254.5306140748338</v>
      </c>
      <c r="J195" s="29">
        <f t="shared" si="22"/>
        <v>493.7485759249887</v>
      </c>
      <c r="K195" s="50">
        <f t="shared" si="29"/>
        <v>0.029579382619776797</v>
      </c>
      <c r="L195" s="52">
        <f t="shared" si="32"/>
        <v>-0.16236358729536554</v>
      </c>
      <c r="M195" s="41"/>
      <c r="N195" s="42">
        <f t="shared" si="23"/>
        <v>243.6578495671273</v>
      </c>
      <c r="O195" s="43">
        <f t="shared" si="24"/>
        <v>880.1483656595325</v>
      </c>
    </row>
    <row r="196" spans="1:15" ht="16.5">
      <c r="A196" s="1">
        <v>38777</v>
      </c>
      <c r="B196" s="3">
        <v>12.77945373760856</v>
      </c>
      <c r="C196" s="11">
        <f t="shared" si="25"/>
        <v>0.0028366427498745244</v>
      </c>
      <c r="D196" s="13">
        <f t="shared" si="26"/>
        <v>246.87428796249435</v>
      </c>
      <c r="E196" s="13">
        <f t="shared" si="30"/>
        <v>247.5745821215736</v>
      </c>
      <c r="F196" s="3">
        <v>11.52</v>
      </c>
      <c r="G196" s="63">
        <f t="shared" si="31"/>
        <v>0.011413520632133363</v>
      </c>
      <c r="H196" s="59">
        <f t="shared" si="27"/>
        <v>246.87428796249435</v>
      </c>
      <c r="I196" s="59">
        <f t="shared" si="28"/>
        <v>249.6919927416975</v>
      </c>
      <c r="J196" s="29">
        <f t="shared" si="22"/>
        <v>497.2665748632711</v>
      </c>
      <c r="K196" s="50">
        <f t="shared" si="29"/>
        <v>0.007125081691003935</v>
      </c>
      <c r="L196" s="52">
        <f t="shared" si="32"/>
        <v>-0.09758865927533829</v>
      </c>
      <c r="M196" s="41"/>
      <c r="N196" s="42">
        <f t="shared" si="23"/>
        <v>244.34901983955191</v>
      </c>
      <c r="O196" s="43">
        <f t="shared" si="24"/>
        <v>890.1939571903259</v>
      </c>
    </row>
    <row r="197" spans="1:15" ht="16.5">
      <c r="A197" s="1">
        <v>38810</v>
      </c>
      <c r="B197" s="3">
        <v>12.653998201748509</v>
      </c>
      <c r="C197" s="11">
        <f t="shared" si="25"/>
        <v>-0.009816971713810274</v>
      </c>
      <c r="D197" s="13">
        <f t="shared" si="26"/>
        <v>248.63328743163555</v>
      </c>
      <c r="E197" s="13">
        <f t="shared" si="30"/>
        <v>246.19246148180753</v>
      </c>
      <c r="F197" s="3">
        <v>11.7</v>
      </c>
      <c r="G197" s="63">
        <f t="shared" si="31"/>
        <v>0.015624999999999976</v>
      </c>
      <c r="H197" s="59">
        <f t="shared" si="27"/>
        <v>248.63328743163555</v>
      </c>
      <c r="I197" s="59">
        <f t="shared" si="28"/>
        <v>252.51818254775486</v>
      </c>
      <c r="J197" s="29">
        <f t="shared" si="22"/>
        <v>498.7106440295624</v>
      </c>
      <c r="K197" s="50">
        <f t="shared" si="29"/>
        <v>0.0029040141430948744</v>
      </c>
      <c r="L197" s="52">
        <f t="shared" si="32"/>
        <v>-0.10094281256922917</v>
      </c>
      <c r="M197" s="41"/>
      <c r="N197" s="42">
        <f t="shared" si="23"/>
        <v>241.9502524234898</v>
      </c>
      <c r="O197" s="43">
        <f t="shared" si="24"/>
        <v>904.1032377714248</v>
      </c>
    </row>
    <row r="198" spans="1:15" ht="16.5">
      <c r="A198" s="1">
        <v>38838</v>
      </c>
      <c r="B198" s="3">
        <v>12.583828156267465</v>
      </c>
      <c r="C198" s="11">
        <f t="shared" si="25"/>
        <v>-0.005545286506469386</v>
      </c>
      <c r="D198" s="13">
        <f t="shared" si="26"/>
        <v>249.3553220147812</v>
      </c>
      <c r="E198" s="13">
        <f t="shared" si="30"/>
        <v>247.9725753122963</v>
      </c>
      <c r="F198" s="3">
        <v>11.78</v>
      </c>
      <c r="G198" s="63">
        <f t="shared" si="31"/>
        <v>0.006837606837606844</v>
      </c>
      <c r="H198" s="59">
        <f t="shared" si="27"/>
        <v>249.3553220147812</v>
      </c>
      <c r="I198" s="59">
        <f t="shared" si="28"/>
        <v>251.0603156695831</v>
      </c>
      <c r="J198" s="29">
        <f t="shared" si="22"/>
        <v>499.0328909818794</v>
      </c>
      <c r="K198" s="50">
        <f t="shared" si="29"/>
        <v>0.0006461601655687023</v>
      </c>
      <c r="L198" s="52">
        <f t="shared" si="32"/>
        <v>-0.12959331968039414</v>
      </c>
      <c r="M198" s="41"/>
      <c r="N198" s="42">
        <f t="shared" si="23"/>
        <v>240.60856895348897</v>
      </c>
      <c r="O198" s="43">
        <f t="shared" si="24"/>
        <v>910.2851402519132</v>
      </c>
    </row>
    <row r="199" spans="1:15" ht="16.5">
      <c r="A199" s="1">
        <v>38869</v>
      </c>
      <c r="B199" s="3">
        <v>12.598712711369503</v>
      </c>
      <c r="C199" s="11">
        <f t="shared" si="25"/>
        <v>0.001182832037850438</v>
      </c>
      <c r="D199" s="13">
        <f t="shared" si="26"/>
        <v>249.5164454909397</v>
      </c>
      <c r="E199" s="13">
        <f t="shared" si="30"/>
        <v>249.81158153663694</v>
      </c>
      <c r="F199" s="3">
        <v>11.06</v>
      </c>
      <c r="G199" s="63">
        <f t="shared" si="31"/>
        <v>-0.06112054329371807</v>
      </c>
      <c r="H199" s="59">
        <f t="shared" si="27"/>
        <v>249.5164454909397</v>
      </c>
      <c r="I199" s="59">
        <f t="shared" si="28"/>
        <v>234.26586478181608</v>
      </c>
      <c r="J199" s="29">
        <f t="shared" si="22"/>
        <v>484.077446318453</v>
      </c>
      <c r="K199" s="50">
        <f t="shared" si="29"/>
        <v>-0.0299688556279339</v>
      </c>
      <c r="L199" s="52">
        <f t="shared" si="32"/>
        <v>-0.1968345860697066</v>
      </c>
      <c r="M199" s="41"/>
      <c r="N199" s="42">
        <f t="shared" si="23"/>
        <v>240.8931684774285</v>
      </c>
      <c r="O199" s="43">
        <f t="shared" si="24"/>
        <v>854.6480179275179</v>
      </c>
    </row>
    <row r="200" spans="1:15" ht="16.5">
      <c r="A200" s="1">
        <v>38901</v>
      </c>
      <c r="B200" s="3">
        <v>12.583828156267463</v>
      </c>
      <c r="C200" s="11">
        <f t="shared" si="25"/>
        <v>-0.0011814345991560725</v>
      </c>
      <c r="D200" s="13">
        <f t="shared" si="26"/>
        <v>242.0387231592265</v>
      </c>
      <c r="E200" s="13">
        <f t="shared" si="30"/>
        <v>241.75277023735063</v>
      </c>
      <c r="F200" s="3">
        <v>10.99</v>
      </c>
      <c r="G200" s="63">
        <f t="shared" si="31"/>
        <v>-0.006329113924050658</v>
      </c>
      <c r="H200" s="59">
        <f t="shared" si="27"/>
        <v>242.0387231592265</v>
      </c>
      <c r="I200" s="59">
        <f t="shared" si="28"/>
        <v>240.50683250632</v>
      </c>
      <c r="J200" s="29">
        <f t="shared" si="22"/>
        <v>482.2596027436706</v>
      </c>
      <c r="K200" s="50">
        <f t="shared" si="29"/>
        <v>-0.0037552742616033977</v>
      </c>
      <c r="L200" s="52">
        <f t="shared" si="32"/>
        <v>-0.1978495063401428</v>
      </c>
      <c r="M200" s="41"/>
      <c r="N200" s="42">
        <f t="shared" si="23"/>
        <v>240.60856895348894</v>
      </c>
      <c r="O200" s="43">
        <f t="shared" si="24"/>
        <v>849.2388532570906</v>
      </c>
    </row>
    <row r="201" spans="1:15" ht="16.5">
      <c r="A201" s="1">
        <v>38930</v>
      </c>
      <c r="B201" s="3">
        <v>12.755425812943837</v>
      </c>
      <c r="C201" s="11">
        <f t="shared" si="25"/>
        <v>0.013636363636363592</v>
      </c>
      <c r="D201" s="13">
        <f t="shared" si="26"/>
        <v>241.1298013718353</v>
      </c>
      <c r="E201" s="13">
        <f t="shared" si="30"/>
        <v>244.41793502690578</v>
      </c>
      <c r="F201" s="3">
        <v>10.99</v>
      </c>
      <c r="G201" s="63">
        <f t="shared" si="31"/>
        <v>0</v>
      </c>
      <c r="H201" s="59">
        <f t="shared" si="27"/>
        <v>241.1298013718353</v>
      </c>
      <c r="I201" s="59">
        <f t="shared" si="28"/>
        <v>241.1298013718353</v>
      </c>
      <c r="J201" s="29">
        <f t="shared" si="22"/>
        <v>485.5477363987411</v>
      </c>
      <c r="K201" s="50">
        <f t="shared" si="29"/>
        <v>0.006818181818181878</v>
      </c>
      <c r="L201" s="52">
        <f t="shared" si="32"/>
        <v>-0.15095457097861292</v>
      </c>
      <c r="M201" s="41"/>
      <c r="N201" s="42">
        <f t="shared" si="23"/>
        <v>243.88959489376379</v>
      </c>
      <c r="O201" s="43">
        <f t="shared" si="24"/>
        <v>849.2388532570906</v>
      </c>
    </row>
    <row r="202" spans="1:15" ht="16.5">
      <c r="A202" s="1">
        <v>38961</v>
      </c>
      <c r="B202" s="3">
        <v>12.959200460533348</v>
      </c>
      <c r="C202" s="11">
        <f t="shared" si="25"/>
        <v>0.015975526852480732</v>
      </c>
      <c r="D202" s="13">
        <f t="shared" si="26"/>
        <v>242.77386819937055</v>
      </c>
      <c r="E202" s="13">
        <f t="shared" si="30"/>
        <v>246.65230864987024</v>
      </c>
      <c r="F202" s="3">
        <v>11.33</v>
      </c>
      <c r="G202" s="63">
        <f t="shared" si="31"/>
        <v>0.030937215650591432</v>
      </c>
      <c r="H202" s="59">
        <f t="shared" si="27"/>
        <v>242.77386819937055</v>
      </c>
      <c r="I202" s="59">
        <f t="shared" si="28"/>
        <v>250.28461571418273</v>
      </c>
      <c r="J202" s="29">
        <f t="shared" si="22"/>
        <v>496.93692436405297</v>
      </c>
      <c r="K202" s="50">
        <f t="shared" si="29"/>
        <v>0.023456371251536105</v>
      </c>
      <c r="L202" s="52">
        <f t="shared" si="32"/>
        <v>-0.14248810890685878</v>
      </c>
      <c r="M202" s="41"/>
      <c r="N202" s="42">
        <f t="shared" si="23"/>
        <v>247.78585966602978</v>
      </c>
      <c r="O202" s="43">
        <f t="shared" si="24"/>
        <v>875.5119387991662</v>
      </c>
    </row>
    <row r="203" spans="1:15" ht="16.5">
      <c r="A203" s="1">
        <v>38992</v>
      </c>
      <c r="B203" s="3">
        <v>13.076262492127329</v>
      </c>
      <c r="C203" s="11">
        <f t="shared" si="25"/>
        <v>0.009033121445299693</v>
      </c>
      <c r="D203" s="13">
        <f t="shared" si="26"/>
        <v>248.46846218202649</v>
      </c>
      <c r="E203" s="13">
        <f t="shared" si="30"/>
        <v>250.71290797624357</v>
      </c>
      <c r="F203" s="3">
        <v>11.29</v>
      </c>
      <c r="G203" s="63">
        <f t="shared" si="31"/>
        <v>-0.0035304501323919616</v>
      </c>
      <c r="H203" s="59">
        <f t="shared" si="27"/>
        <v>248.46846218202649</v>
      </c>
      <c r="I203" s="59">
        <f t="shared" si="28"/>
        <v>247.59125666682073</v>
      </c>
      <c r="J203" s="29">
        <f t="shared" si="22"/>
        <v>498.30416464306427</v>
      </c>
      <c r="K203" s="50">
        <f t="shared" si="29"/>
        <v>0.0027513356564537886</v>
      </c>
      <c r="L203" s="52">
        <f t="shared" si="32"/>
        <v>-0.06780084466621535</v>
      </c>
      <c r="M203" s="41"/>
      <c r="N203" s="42">
        <f t="shared" si="23"/>
        <v>250.024139428821</v>
      </c>
      <c r="O203" s="43">
        <f t="shared" si="24"/>
        <v>872.4209875589219</v>
      </c>
    </row>
    <row r="204" spans="1:15" ht="16.5">
      <c r="A204" s="1">
        <v>39022</v>
      </c>
      <c r="B204" s="3">
        <v>13.14563258492376</v>
      </c>
      <c r="C204" s="11">
        <f t="shared" si="25"/>
        <v>0.005305039787798384</v>
      </c>
      <c r="D204" s="13">
        <f t="shared" si="26"/>
        <v>249.15208232153213</v>
      </c>
      <c r="E204" s="13">
        <f t="shared" si="30"/>
        <v>250.47384403146066</v>
      </c>
      <c r="F204" s="3">
        <v>11.77</v>
      </c>
      <c r="G204" s="63">
        <f t="shared" si="31"/>
        <v>0.042515500442869836</v>
      </c>
      <c r="H204" s="59">
        <f t="shared" si="27"/>
        <v>249.15208232153213</v>
      </c>
      <c r="I204" s="59">
        <f t="shared" si="28"/>
        <v>259.7449077878152</v>
      </c>
      <c r="J204" s="29">
        <f t="shared" si="22"/>
        <v>510.21875181927584</v>
      </c>
      <c r="K204" s="50">
        <f t="shared" si="29"/>
        <v>0.023910270115334073</v>
      </c>
      <c r="L204" s="52">
        <f t="shared" si="32"/>
        <v>0.05196724272641882</v>
      </c>
      <c r="M204" s="41"/>
      <c r="N204" s="42">
        <f t="shared" si="23"/>
        <v>251.3505274364009</v>
      </c>
      <c r="O204" s="43">
        <f t="shared" si="24"/>
        <v>909.5124024418521</v>
      </c>
    </row>
    <row r="205" spans="1:15" ht="16.5">
      <c r="A205" s="1">
        <v>39052</v>
      </c>
      <c r="B205" s="3">
        <v>13.288708401316395</v>
      </c>
      <c r="C205" s="11">
        <f t="shared" si="25"/>
        <v>0.010883905013192233</v>
      </c>
      <c r="D205" s="13">
        <f t="shared" si="26"/>
        <v>255.10937590963792</v>
      </c>
      <c r="E205" s="13">
        <f t="shared" si="30"/>
        <v>257.8859621250131</v>
      </c>
      <c r="F205" s="3">
        <v>11.7</v>
      </c>
      <c r="G205" s="63">
        <f t="shared" si="31"/>
        <v>-0.0059473237043330745</v>
      </c>
      <c r="H205" s="59">
        <f t="shared" si="27"/>
        <v>255.10937590963792</v>
      </c>
      <c r="I205" s="59">
        <f t="shared" si="28"/>
        <v>253.59215787109292</v>
      </c>
      <c r="J205" s="29">
        <f t="shared" si="22"/>
        <v>511.47811999610605</v>
      </c>
      <c r="K205" s="50">
        <f t="shared" si="29"/>
        <v>0.002468290654429509</v>
      </c>
      <c r="L205" s="52">
        <f t="shared" si="32"/>
        <v>0.03446152372278954</v>
      </c>
      <c r="M205" s="41"/>
      <c r="N205" s="42">
        <f t="shared" si="23"/>
        <v>254.08620270203446</v>
      </c>
      <c r="O205" s="43">
        <f t="shared" si="24"/>
        <v>904.1032377714248</v>
      </c>
    </row>
    <row r="206" spans="1:15" ht="16.5">
      <c r="A206" s="1">
        <v>39084</v>
      </c>
      <c r="B206" s="3">
        <v>13.199827969920971</v>
      </c>
      <c r="C206" s="11">
        <f t="shared" si="25"/>
        <v>-0.006688417618270508</v>
      </c>
      <c r="D206" s="13">
        <f t="shared" si="26"/>
        <v>255.73905999805302</v>
      </c>
      <c r="E206" s="13">
        <f t="shared" si="30"/>
        <v>254.0285703634821</v>
      </c>
      <c r="F206" s="3">
        <v>12.37</v>
      </c>
      <c r="G206" s="63">
        <f t="shared" si="31"/>
        <v>0.05726495726495726</v>
      </c>
      <c r="H206" s="59">
        <f t="shared" si="27"/>
        <v>255.73905999805302</v>
      </c>
      <c r="I206" s="59">
        <f t="shared" si="28"/>
        <v>270.3839463398219</v>
      </c>
      <c r="J206" s="29">
        <f aca="true" t="shared" si="33" ref="J206:J217">E206+I206</f>
        <v>524.4125167033039</v>
      </c>
      <c r="K206" s="50">
        <f t="shared" si="29"/>
        <v>0.0252882698233433</v>
      </c>
      <c r="L206" s="52">
        <f t="shared" si="32"/>
        <v>-0.004057833109020806</v>
      </c>
      <c r="M206" s="41"/>
      <c r="N206" s="42">
        <f t="shared" si="23"/>
        <v>252.38676806732272</v>
      </c>
      <c r="O206" s="43">
        <f t="shared" si="24"/>
        <v>955.876671045515</v>
      </c>
    </row>
    <row r="207" spans="1:15" ht="16.5">
      <c r="A207" s="1">
        <v>39114</v>
      </c>
      <c r="B207" s="3">
        <v>13.164709360442782</v>
      </c>
      <c r="C207" s="11">
        <f t="shared" si="25"/>
        <v>-0.0026605353916896324</v>
      </c>
      <c r="D207" s="13">
        <f t="shared" si="26"/>
        <v>262.20625835165197</v>
      </c>
      <c r="E207" s="13">
        <f t="shared" si="30"/>
        <v>261.5086493213849</v>
      </c>
      <c r="F207" s="3">
        <v>12.64</v>
      </c>
      <c r="G207" s="63">
        <f t="shared" si="31"/>
        <v>0.02182700080840755</v>
      </c>
      <c r="H207" s="59">
        <f t="shared" si="27"/>
        <v>262.20625835165197</v>
      </c>
      <c r="I207" s="59">
        <f t="shared" si="28"/>
        <v>267.929434564663</v>
      </c>
      <c r="J207" s="29">
        <f t="shared" si="33"/>
        <v>529.4380838860479</v>
      </c>
      <c r="K207" s="50">
        <f t="shared" si="29"/>
        <v>0.009583232708359068</v>
      </c>
      <c r="L207" s="52">
        <f t="shared" si="32"/>
        <v>-0.038591828884378905</v>
      </c>
      <c r="M207" s="41"/>
      <c r="N207" s="42">
        <f aca="true" t="shared" si="34" ref="N207:N217">N206*(1+C207)</f>
        <v>251.71528413848543</v>
      </c>
      <c r="O207" s="43">
        <f aca="true" t="shared" si="35" ref="O207:O217">O206*(1+G207)</f>
        <v>976.7405919171634</v>
      </c>
    </row>
    <row r="208" spans="1:15" ht="16.5">
      <c r="A208" s="1">
        <v>39142</v>
      </c>
      <c r="B208" s="3">
        <v>13.363939870353631</v>
      </c>
      <c r="C208" s="11">
        <f aca="true" t="shared" si="36" ref="C208:C217">(B208-B207)/B207</f>
        <v>0.015133680847485769</v>
      </c>
      <c r="D208" s="13">
        <f aca="true" t="shared" si="37" ref="D208:D217">(E207+I207)*$E$12</f>
        <v>264.71904194302397</v>
      </c>
      <c r="E208" s="13">
        <f t="shared" si="30"/>
        <v>268.7252154380419</v>
      </c>
      <c r="F208" s="3">
        <v>12.07</v>
      </c>
      <c r="G208" s="63">
        <f t="shared" si="31"/>
        <v>-0.04509493670886078</v>
      </c>
      <c r="H208" s="59">
        <f aca="true" t="shared" si="38" ref="H208:H217">(E207+I207)*$I$12</f>
        <v>264.71904194302397</v>
      </c>
      <c r="I208" s="59">
        <f aca="true" t="shared" si="39" ref="I208:I217">H208*(1+G208)</f>
        <v>252.78155350097305</v>
      </c>
      <c r="J208" s="29">
        <f t="shared" si="33"/>
        <v>521.5067689390149</v>
      </c>
      <c r="K208" s="50">
        <f aca="true" t="shared" si="40" ref="K208:K217">(J208-J207)/J207</f>
        <v>-0.0149806279306875</v>
      </c>
      <c r="L208" s="52">
        <f t="shared" si="32"/>
        <v>-0.12211721852687556</v>
      </c>
      <c r="M208" s="41"/>
      <c r="N208" s="42">
        <f t="shared" si="34"/>
        <v>255.52466291307147</v>
      </c>
      <c r="O208" s="43">
        <f t="shared" si="35"/>
        <v>932.6945367436838</v>
      </c>
    </row>
    <row r="209" spans="1:15" ht="16.5">
      <c r="A209" s="1">
        <v>39174</v>
      </c>
      <c r="B209" s="3">
        <v>13.359512525688949</v>
      </c>
      <c r="C209" s="11">
        <f t="shared" si="36"/>
        <v>-0.00033129037601432686</v>
      </c>
      <c r="D209" s="13">
        <f t="shared" si="37"/>
        <v>260.75338446950747</v>
      </c>
      <c r="E209" s="13">
        <f aca="true" t="shared" si="41" ref="E209:E217">D209*(1+C209)</f>
        <v>260.66699938271955</v>
      </c>
      <c r="F209" s="3">
        <v>12.61</v>
      </c>
      <c r="G209" s="63">
        <f aca="true" t="shared" si="42" ref="G209:G217">(F209-F208)/F208</f>
        <v>0.04473902236951111</v>
      </c>
      <c r="H209" s="59">
        <f t="shared" si="38"/>
        <v>260.75338446950747</v>
      </c>
      <c r="I209" s="59">
        <f t="shared" si="39"/>
        <v>272.4192359702145</v>
      </c>
      <c r="J209" s="29">
        <f t="shared" si="33"/>
        <v>533.0862353529341</v>
      </c>
      <c r="K209" s="50">
        <f t="shared" si="40"/>
        <v>0.022203865996748434</v>
      </c>
      <c r="L209" s="52">
        <f t="shared" si="32"/>
        <v>-0.12099493484257803</v>
      </c>
      <c r="M209" s="41"/>
      <c r="N209" s="42">
        <f t="shared" si="34"/>
        <v>255.44001005141408</v>
      </c>
      <c r="O209" s="43">
        <f t="shared" si="35"/>
        <v>974.4223784869804</v>
      </c>
    </row>
    <row r="210" spans="1:15" ht="16.5">
      <c r="A210" s="1">
        <v>39203</v>
      </c>
      <c r="B210" s="3">
        <v>13.428136367991577</v>
      </c>
      <c r="C210" s="11">
        <f t="shared" si="36"/>
        <v>0.00513670256835133</v>
      </c>
      <c r="D210" s="13">
        <f t="shared" si="37"/>
        <v>266.54311767646703</v>
      </c>
      <c r="E210" s="13">
        <f t="shared" si="41"/>
        <v>267.9122703936121</v>
      </c>
      <c r="F210" s="3">
        <v>12.98</v>
      </c>
      <c r="G210" s="63">
        <f t="shared" si="42"/>
        <v>0.029341792228390246</v>
      </c>
      <c r="H210" s="59">
        <f t="shared" si="38"/>
        <v>266.54311767646703</v>
      </c>
      <c r="I210" s="59">
        <f t="shared" si="39"/>
        <v>274.36397045523734</v>
      </c>
      <c r="J210" s="29">
        <f t="shared" si="33"/>
        <v>542.2762408488495</v>
      </c>
      <c r="K210" s="50">
        <f t="shared" si="40"/>
        <v>0.01723924739837097</v>
      </c>
      <c r="L210" s="52">
        <f t="shared" si="32"/>
        <v>-0.17647651356571584</v>
      </c>
      <c r="M210" s="41"/>
      <c r="N210" s="42">
        <f t="shared" si="34"/>
        <v>256.75212940710486</v>
      </c>
      <c r="O210" s="43">
        <f t="shared" si="35"/>
        <v>1003.0136774592393</v>
      </c>
    </row>
    <row r="211" spans="1:15" ht="16.5">
      <c r="A211" s="1">
        <v>39234</v>
      </c>
      <c r="B211" s="3">
        <v>13.328521113036153</v>
      </c>
      <c r="C211" s="11">
        <f t="shared" si="36"/>
        <v>-0.007418397626112519</v>
      </c>
      <c r="D211" s="13">
        <f t="shared" si="37"/>
        <v>271.13812042442476</v>
      </c>
      <c r="E211" s="13">
        <f t="shared" si="41"/>
        <v>269.1267100355196</v>
      </c>
      <c r="F211" s="3">
        <v>13.67</v>
      </c>
      <c r="G211" s="63">
        <f t="shared" si="42"/>
        <v>0.05315870570107854</v>
      </c>
      <c r="H211" s="59">
        <f t="shared" si="38"/>
        <v>271.13812042442476</v>
      </c>
      <c r="I211" s="59">
        <f t="shared" si="39"/>
        <v>285.55147197241035</v>
      </c>
      <c r="J211" s="29">
        <f t="shared" si="33"/>
        <v>554.67818200793</v>
      </c>
      <c r="K211" s="50">
        <f t="shared" si="40"/>
        <v>0.02287015403748311</v>
      </c>
      <c r="L211" s="52">
        <f t="shared" si="32"/>
        <v>-0.2615858094007489</v>
      </c>
      <c r="M211" s="41"/>
      <c r="N211" s="42">
        <f t="shared" si="34"/>
        <v>254.84744001981187</v>
      </c>
      <c r="O211" s="43">
        <f t="shared" si="35"/>
        <v>1056.3325863534515</v>
      </c>
    </row>
    <row r="212" spans="1:15" ht="16.5">
      <c r="A212" s="1">
        <v>39265</v>
      </c>
      <c r="B212" s="3">
        <v>13.306384389712733</v>
      </c>
      <c r="C212" s="11">
        <f t="shared" si="36"/>
        <v>-0.001660853678790311</v>
      </c>
      <c r="D212" s="13">
        <f t="shared" si="37"/>
        <v>277.339091003965</v>
      </c>
      <c r="E212" s="13">
        <f t="shared" si="41"/>
        <v>276.8784713543987</v>
      </c>
      <c r="F212" s="3">
        <v>13.53</v>
      </c>
      <c r="G212" s="63">
        <f t="shared" si="42"/>
        <v>-0.010241404535479193</v>
      </c>
      <c r="H212" s="59">
        <f t="shared" si="38"/>
        <v>277.339091003965</v>
      </c>
      <c r="I212" s="59">
        <f t="shared" si="39"/>
        <v>274.4987491794913</v>
      </c>
      <c r="J212" s="29">
        <f t="shared" si="33"/>
        <v>551.3772205338901</v>
      </c>
      <c r="K212" s="50">
        <f t="shared" si="40"/>
        <v>-0.0059511291071346496</v>
      </c>
      <c r="L212" s="52">
        <f t="shared" si="32"/>
        <v>-0.24661184015195559</v>
      </c>
      <c r="M212" s="41"/>
      <c r="N212" s="42">
        <f t="shared" si="34"/>
        <v>254.42417571152467</v>
      </c>
      <c r="O212" s="43">
        <f t="shared" si="35"/>
        <v>1045.5142570125968</v>
      </c>
    </row>
    <row r="213" spans="1:15" ht="16.5">
      <c r="A213" s="1">
        <v>39295</v>
      </c>
      <c r="B213" s="3">
        <v>13.409984254866377</v>
      </c>
      <c r="C213" s="11">
        <f t="shared" si="36"/>
        <v>0.007785726168690698</v>
      </c>
      <c r="D213" s="13">
        <f t="shared" si="37"/>
        <v>275.68861026694503</v>
      </c>
      <c r="E213" s="13">
        <f t="shared" si="41"/>
        <v>277.83504629431036</v>
      </c>
      <c r="F213" s="3">
        <v>12.84</v>
      </c>
      <c r="G213" s="63">
        <f t="shared" si="42"/>
        <v>-0.05099778270509974</v>
      </c>
      <c r="H213" s="59">
        <f t="shared" si="38"/>
        <v>275.68861026694503</v>
      </c>
      <c r="I213" s="59">
        <f t="shared" si="39"/>
        <v>261.62910242628044</v>
      </c>
      <c r="J213" s="29">
        <f t="shared" si="33"/>
        <v>539.4641487205909</v>
      </c>
      <c r="K213" s="50">
        <f t="shared" si="40"/>
        <v>-0.02160602826820442</v>
      </c>
      <c r="L213" s="52">
        <f t="shared" si="32"/>
        <v>-0.24247267883587567</v>
      </c>
      <c r="M213" s="41"/>
      <c r="N213" s="42">
        <f t="shared" si="34"/>
        <v>256.40505267430945</v>
      </c>
      <c r="O213" s="43">
        <f t="shared" si="35"/>
        <v>992.1953481183846</v>
      </c>
    </row>
    <row r="214" spans="1:15" ht="16.5">
      <c r="A214" s="1">
        <v>39328</v>
      </c>
      <c r="B214" s="3">
        <v>13.48901261804542</v>
      </c>
      <c r="C214" s="11">
        <f t="shared" si="36"/>
        <v>0.0058932480215526445</v>
      </c>
      <c r="D214" s="13">
        <f t="shared" si="37"/>
        <v>269.7320743602954</v>
      </c>
      <c r="E214" s="13">
        <f t="shared" si="41"/>
        <v>271.3216723738685</v>
      </c>
      <c r="F214" s="3">
        <v>12.88</v>
      </c>
      <c r="G214" s="63">
        <f t="shared" si="42"/>
        <v>0.00311526479750786</v>
      </c>
      <c r="H214" s="59">
        <f t="shared" si="38"/>
        <v>269.7320743602954</v>
      </c>
      <c r="I214" s="59">
        <f t="shared" si="39"/>
        <v>270.57236119630886</v>
      </c>
      <c r="J214" s="29">
        <f t="shared" si="33"/>
        <v>541.8940335701774</v>
      </c>
      <c r="K214" s="50">
        <f t="shared" si="40"/>
        <v>0.0045042564095303</v>
      </c>
      <c r="L214" s="52">
        <f t="shared" si="32"/>
        <v>-0.22355019257338007</v>
      </c>
      <c r="M214" s="41"/>
      <c r="N214" s="42">
        <f t="shared" si="34"/>
        <v>257.9161112436984</v>
      </c>
      <c r="O214" s="43">
        <f t="shared" si="35"/>
        <v>995.2862993586289</v>
      </c>
    </row>
    <row r="215" spans="1:15" ht="16.5">
      <c r="A215" s="1">
        <v>39356</v>
      </c>
      <c r="B215" s="3">
        <v>13.498044430980165</v>
      </c>
      <c r="C215" s="11">
        <f t="shared" si="36"/>
        <v>0.0006695681285569333</v>
      </c>
      <c r="D215" s="13">
        <f t="shared" si="37"/>
        <v>270.9470167850887</v>
      </c>
      <c r="E215" s="13">
        <f t="shared" si="41"/>
        <v>271.1284342720556</v>
      </c>
      <c r="F215" s="3">
        <v>13.31</v>
      </c>
      <c r="G215" s="63">
        <f t="shared" si="42"/>
        <v>0.033385093167701836</v>
      </c>
      <c r="H215" s="59">
        <f t="shared" si="38"/>
        <v>270.9470167850887</v>
      </c>
      <c r="I215" s="59">
        <f t="shared" si="39"/>
        <v>279.9926081839697</v>
      </c>
      <c r="J215" s="29">
        <f t="shared" si="33"/>
        <v>551.1210424560253</v>
      </c>
      <c r="K215" s="50">
        <f t="shared" si="40"/>
        <v>0.017027330648129335</v>
      </c>
      <c r="L215" s="52">
        <f t="shared" si="32"/>
        <v>-0.2248662254724118</v>
      </c>
      <c r="M215" s="41"/>
      <c r="N215" s="42">
        <f t="shared" si="34"/>
        <v>258.08880365162855</v>
      </c>
      <c r="O215" s="43">
        <f t="shared" si="35"/>
        <v>1028.5140251912537</v>
      </c>
    </row>
    <row r="216" spans="1:15" ht="16.5">
      <c r="A216" s="1">
        <v>39387</v>
      </c>
      <c r="B216" s="3">
        <v>13.656101157338245</v>
      </c>
      <c r="C216" s="11">
        <f t="shared" si="36"/>
        <v>0.011709601873536158</v>
      </c>
      <c r="D216" s="13">
        <f t="shared" si="37"/>
        <v>275.56052122801265</v>
      </c>
      <c r="E216" s="13">
        <f t="shared" si="41"/>
        <v>278.7872252236568</v>
      </c>
      <c r="F216" s="3">
        <v>13.38</v>
      </c>
      <c r="G216" s="63">
        <f t="shared" si="42"/>
        <v>0.005259203606311065</v>
      </c>
      <c r="H216" s="59">
        <f t="shared" si="38"/>
        <v>275.56052122801265</v>
      </c>
      <c r="I216" s="59">
        <f t="shared" si="39"/>
        <v>277.00975011501197</v>
      </c>
      <c r="J216" s="29">
        <f t="shared" si="33"/>
        <v>555.7969753386687</v>
      </c>
      <c r="K216" s="50">
        <f t="shared" si="40"/>
        <v>0.008484402739923598</v>
      </c>
      <c r="L216" s="52">
        <f t="shared" si="32"/>
        <v>-0.2251254480306502</v>
      </c>
      <c r="M216" s="41"/>
      <c r="N216" s="42">
        <f t="shared" si="34"/>
        <v>261.11092079040634</v>
      </c>
      <c r="O216" s="43">
        <f t="shared" si="35"/>
        <v>1033.923189861681</v>
      </c>
    </row>
    <row r="217" spans="1:15" ht="17.25" thickBot="1">
      <c r="A217" s="1">
        <v>39419</v>
      </c>
      <c r="B217" s="3">
        <v>13.798352211060521</v>
      </c>
      <c r="C217" s="11">
        <f t="shared" si="36"/>
        <v>0.010416666666666881</v>
      </c>
      <c r="D217" s="13">
        <f t="shared" si="37"/>
        <v>277.8984876693344</v>
      </c>
      <c r="E217" s="13">
        <f t="shared" si="41"/>
        <v>280.7932635825567</v>
      </c>
      <c r="F217" s="3">
        <v>12.85</v>
      </c>
      <c r="G217" s="63">
        <f t="shared" si="42"/>
        <v>-0.039611360239163014</v>
      </c>
      <c r="H217" s="59">
        <f t="shared" si="38"/>
        <v>277.8984876693344</v>
      </c>
      <c r="I217" s="59">
        <f t="shared" si="39"/>
        <v>266.89055056434574</v>
      </c>
      <c r="J217" s="29">
        <f t="shared" si="33"/>
        <v>547.6838141469025</v>
      </c>
      <c r="K217" s="50">
        <f t="shared" si="40"/>
        <v>-0.014597346786247986</v>
      </c>
      <c r="L217" s="53">
        <f t="shared" si="32"/>
        <v>-0.23928668394554672</v>
      </c>
      <c r="M217" s="41"/>
      <c r="N217" s="44">
        <f t="shared" si="34"/>
        <v>263.8308262153065</v>
      </c>
      <c r="O217" s="45">
        <f t="shared" si="35"/>
        <v>992.9680859284455</v>
      </c>
    </row>
    <row r="218" spans="1:13" ht="16.5">
      <c r="A218" s="85" t="s">
        <v>28</v>
      </c>
      <c r="B218" s="87"/>
      <c r="C218" s="17">
        <f>AVERAGE(C15:C217)</f>
        <v>0.004861581888696541</v>
      </c>
      <c r="D218" s="15"/>
      <c r="E218" s="15"/>
      <c r="F218" s="3"/>
      <c r="G218" s="17">
        <f>AVERAGE(G15:G217)</f>
        <v>0.012539429657697028</v>
      </c>
      <c r="H218" s="15"/>
      <c r="I218" s="14"/>
      <c r="J218" s="14"/>
      <c r="K218" s="34">
        <f>AVERAGE(K15:K217)</f>
        <v>0.00870050577319679</v>
      </c>
      <c r="L218" s="46"/>
      <c r="M218" s="26"/>
    </row>
    <row r="219" spans="1:13" ht="17.25" thickBot="1">
      <c r="A219" s="80" t="s">
        <v>4</v>
      </c>
      <c r="B219" s="81"/>
      <c r="C219" s="18">
        <f>STDEV(C15:C217)</f>
        <v>0.011965084513814984</v>
      </c>
      <c r="D219" s="16"/>
      <c r="E219" s="16"/>
      <c r="F219" s="4"/>
      <c r="G219" s="18">
        <f>STDEV(G15:G217)</f>
        <v>0.04827418807042411</v>
      </c>
      <c r="H219" s="16"/>
      <c r="I219" s="35"/>
      <c r="J219" s="35"/>
      <c r="K219" s="36">
        <f>STDEV(K15:K217)</f>
        <v>0.024096478974190528</v>
      </c>
      <c r="L219" s="46"/>
      <c r="M219" s="26"/>
    </row>
    <row r="220" spans="9:13" ht="16.5">
      <c r="I220" s="12"/>
      <c r="J220" s="12"/>
      <c r="K220" s="12"/>
      <c r="L220" s="47"/>
      <c r="M220" s="12"/>
    </row>
    <row r="221" spans="9:11" ht="16.5">
      <c r="I221" s="79" t="s">
        <v>29</v>
      </c>
      <c r="J221" s="54" t="s">
        <v>27</v>
      </c>
      <c r="K221" s="55">
        <f>C218*B1+G218*B2</f>
        <v>0.008700505773196785</v>
      </c>
    </row>
    <row r="222" spans="9:11" ht="16.5">
      <c r="I222" s="79"/>
      <c r="J222" s="54" t="s">
        <v>4</v>
      </c>
      <c r="K222" s="55">
        <f>((B1*C219)^2+(B2*G219)^2+2*B3*B1*C219*B2*G219)^0.5</f>
        <v>0.024096478974190524</v>
      </c>
    </row>
  </sheetData>
  <mergeCells count="9">
    <mergeCell ref="N12:O12"/>
    <mergeCell ref="L12:L13"/>
    <mergeCell ref="I221:I222"/>
    <mergeCell ref="A219:B219"/>
    <mergeCell ref="J12:K12"/>
    <mergeCell ref="B12:D12"/>
    <mergeCell ref="F12:H12"/>
    <mergeCell ref="A12:A13"/>
    <mergeCell ref="A218:B218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C20" sqref="C20"/>
    </sheetView>
  </sheetViews>
  <sheetFormatPr defaultColWidth="9.00390625" defaultRowHeight="16.5"/>
  <cols>
    <col min="1" max="1" width="11.625" style="0" bestFit="1" customWidth="1"/>
    <col min="2" max="2" width="9.50390625" style="0" bestFit="1" customWidth="1"/>
    <col min="3" max="3" width="10.875" style="0" customWidth="1"/>
    <col min="4" max="4" width="11.125" style="0" customWidth="1"/>
  </cols>
  <sheetData>
    <row r="1" ht="17.25" thickBot="1"/>
    <row r="2" spans="1:4" ht="16.5">
      <c r="A2" s="74" t="s">
        <v>34</v>
      </c>
      <c r="B2" s="75" t="s">
        <v>33</v>
      </c>
      <c r="C2" s="75" t="s">
        <v>28</v>
      </c>
      <c r="D2" s="76" t="s">
        <v>4</v>
      </c>
    </row>
    <row r="3" spans="1:4" ht="16.5">
      <c r="A3" s="68">
        <v>0</v>
      </c>
      <c r="B3" s="66">
        <f>1-A3</f>
        <v>1</v>
      </c>
      <c r="C3" s="67">
        <v>0.012539429657697027</v>
      </c>
      <c r="D3" s="69">
        <v>0.04827418807042412</v>
      </c>
    </row>
    <row r="4" spans="1:4" ht="16.5">
      <c r="A4" s="68">
        <f>A3+10%</f>
        <v>0.1</v>
      </c>
      <c r="B4" s="66">
        <f>1-A4</f>
        <v>0.9</v>
      </c>
      <c r="C4" s="67">
        <v>0.011771644880796999</v>
      </c>
      <c r="D4" s="69">
        <v>0.04330662138989519</v>
      </c>
    </row>
    <row r="5" spans="1:4" ht="16.5">
      <c r="A5" s="68">
        <f aca="true" t="shared" si="0" ref="A5:A12">A4+10%</f>
        <v>0.2</v>
      </c>
      <c r="B5" s="66">
        <f aca="true" t="shared" si="1" ref="B5:B13">1-A5</f>
        <v>0.8</v>
      </c>
      <c r="C5" s="67">
        <v>0.011003860103896982</v>
      </c>
      <c r="D5" s="69">
        <v>0.03837995406317921</v>
      </c>
    </row>
    <row r="6" spans="1:4" ht="16.5">
      <c r="A6" s="68">
        <f t="shared" si="0"/>
        <v>0.30000000000000004</v>
      </c>
      <c r="B6" s="66">
        <f t="shared" si="1"/>
        <v>0.7</v>
      </c>
      <c r="C6" s="67">
        <v>0.010236075326996831</v>
      </c>
      <c r="D6" s="69">
        <v>0.03351222891588578</v>
      </c>
    </row>
    <row r="7" spans="1:4" ht="16.5">
      <c r="A7" s="68">
        <f t="shared" si="0"/>
        <v>0.4</v>
      </c>
      <c r="B7" s="66">
        <f t="shared" si="1"/>
        <v>0.6</v>
      </c>
      <c r="C7" s="67">
        <v>0.009468290550096828</v>
      </c>
      <c r="D7" s="69">
        <v>0.0287334177442344</v>
      </c>
    </row>
    <row r="8" spans="1:4" ht="16.5">
      <c r="A8" s="68">
        <f t="shared" si="0"/>
        <v>0.5</v>
      </c>
      <c r="B8" s="66">
        <f t="shared" si="1"/>
        <v>0.5</v>
      </c>
      <c r="C8" s="67">
        <v>0.00870050577319679</v>
      </c>
      <c r="D8" s="69">
        <v>0.024096478974190528</v>
      </c>
    </row>
    <row r="9" spans="1:4" ht="16.5">
      <c r="A9" s="68">
        <f t="shared" si="0"/>
        <v>0.6</v>
      </c>
      <c r="B9" s="66">
        <f t="shared" si="1"/>
        <v>0.4</v>
      </c>
      <c r="C9" s="67">
        <v>0.007932720996296735</v>
      </c>
      <c r="D9" s="69">
        <v>0.019701839964264656</v>
      </c>
    </row>
    <row r="10" spans="1:4" ht="16.5">
      <c r="A10" s="68">
        <f t="shared" si="0"/>
        <v>0.7</v>
      </c>
      <c r="B10" s="66">
        <f t="shared" si="1"/>
        <v>0.30000000000000004</v>
      </c>
      <c r="C10" s="67">
        <v>0.0071649362193966825</v>
      </c>
      <c r="D10" s="69">
        <v>0.015753599345430677</v>
      </c>
    </row>
    <row r="11" spans="1:4" ht="16.5">
      <c r="A11" s="68">
        <f t="shared" si="0"/>
        <v>0.7999999999999999</v>
      </c>
      <c r="B11" s="66">
        <f t="shared" si="1"/>
        <v>0.20000000000000007</v>
      </c>
      <c r="C11" s="67">
        <v>0.00639715144249665</v>
      </c>
      <c r="D11" s="69">
        <v>0.012675980515533283</v>
      </c>
    </row>
    <row r="12" spans="1:4" ht="16.5">
      <c r="A12" s="68">
        <f t="shared" si="0"/>
        <v>0.8999999999999999</v>
      </c>
      <c r="B12" s="66">
        <f t="shared" si="1"/>
        <v>0.10000000000000009</v>
      </c>
      <c r="C12" s="67">
        <v>0.005629366665596602</v>
      </c>
      <c r="D12" s="69">
        <v>0.01121054267459757</v>
      </c>
    </row>
    <row r="13" spans="1:4" ht="17.25" thickBot="1">
      <c r="A13" s="70">
        <f>A12+10%</f>
        <v>0.9999999999999999</v>
      </c>
      <c r="B13" s="71">
        <f t="shared" si="1"/>
        <v>0</v>
      </c>
      <c r="C13" s="72">
        <v>0.0048615818886965445</v>
      </c>
      <c r="D13" s="73">
        <v>0.011965084513814986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2008-01-01T20:10:01Z</dcterms:created>
  <dcterms:modified xsi:type="dcterms:W3CDTF">2008-04-27T06:03:28Z</dcterms:modified>
  <cp:category/>
  <cp:version/>
  <cp:contentType/>
  <cp:contentStatus/>
</cp:coreProperties>
</file>